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0" yWindow="0" windowWidth="23250" windowHeight="11835" tabRatio="805"/>
  </bookViews>
  <sheets>
    <sheet name="Приложение 1" sheetId="13" r:id="rId1"/>
    <sheet name="Приложение 2" sheetId="16" r:id="rId2"/>
    <sheet name="Приложение 3" sheetId="15" r:id="rId3"/>
    <sheet name="Приложение 4" sheetId="12" r:id="rId4"/>
    <sheet name="Приложение 5" sheetId="14" r:id="rId5"/>
    <sheet name="Приложение 6" sheetId="18" r:id="rId6"/>
  </sheets>
  <definedNames>
    <definedName name="_Hlk514759394" localSheetId="4">'Приложение 5'!#REF!</definedName>
    <definedName name="_xlnm.Print_Titles" localSheetId="0">'Приложение 1'!$5:$6</definedName>
    <definedName name="_xlnm.Print_Titles" localSheetId="3">'Приложение 4'!$7:$8</definedName>
    <definedName name="_xlnm.Print_Titles" localSheetId="4">'Приложение 5'!$5:$6</definedName>
    <definedName name="_xlnm.Print_Area" localSheetId="0">'Приложение 1'!$A$1:$C$33</definedName>
    <definedName name="_xlnm.Print_Area" localSheetId="3">'Приложение 4'!$A$1:$E$77</definedName>
    <definedName name="_xlnm.Print_Area" localSheetId="4">'Приложение 5'!$A$1:$H$115</definedName>
  </definedNames>
  <calcPr calcId="12451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1" i="14"/>
  <c r="C12" i="18"/>
  <c r="C17"/>
  <c r="C16"/>
  <c r="C14" s="1"/>
  <c r="C7" s="1"/>
  <c r="C11"/>
  <c r="C10" s="1"/>
  <c r="H107" i="14"/>
  <c r="C18" i="16"/>
  <c r="C15"/>
  <c r="C12"/>
  <c r="B5"/>
  <c r="C26" i="13"/>
  <c r="C11" i="16" l="1"/>
  <c r="C10" s="1"/>
  <c r="C23" i="13"/>
  <c r="C11"/>
  <c r="C27" l="1"/>
  <c r="D25" i="15" l="1"/>
  <c r="D24"/>
  <c r="D23"/>
  <c r="D21"/>
  <c r="D20"/>
  <c r="D19"/>
  <c r="D17"/>
  <c r="D15"/>
  <c r="D11"/>
  <c r="D10"/>
  <c r="D9"/>
  <c r="D8"/>
  <c r="H97" i="14"/>
  <c r="H27"/>
  <c r="H26"/>
  <c r="E54" i="12"/>
  <c r="E44"/>
  <c r="E17"/>
  <c r="E16"/>
  <c r="D7" i="15" l="1"/>
  <c r="H98" i="14"/>
  <c r="H25"/>
  <c r="H24" s="1"/>
  <c r="H23" s="1"/>
  <c r="H18"/>
  <c r="H20"/>
  <c r="H21"/>
  <c r="H17" s="1"/>
  <c r="H19" l="1"/>
  <c r="E45" i="12"/>
  <c r="E43"/>
  <c r="E15"/>
  <c r="E14" s="1"/>
  <c r="E13"/>
  <c r="E12" s="1"/>
  <c r="E11" l="1"/>
  <c r="E10"/>
  <c r="E38"/>
  <c r="E32"/>
  <c r="H75" i="14"/>
  <c r="H88" l="1"/>
  <c r="E27" i="12" l="1"/>
  <c r="H14" i="14"/>
  <c r="E68" i="12" l="1"/>
  <c r="E60" l="1"/>
  <c r="E58" l="1"/>
  <c r="E31"/>
  <c r="E26"/>
  <c r="E25" s="1"/>
  <c r="H67" i="14"/>
  <c r="H66" s="1"/>
  <c r="H65" s="1"/>
  <c r="H64" s="1"/>
  <c r="H63" s="1"/>
  <c r="H62" s="1"/>
  <c r="H87" l="1"/>
  <c r="H73"/>
  <c r="H72" s="1"/>
  <c r="H71" s="1"/>
  <c r="H70" s="1"/>
  <c r="H74"/>
  <c r="H39"/>
  <c r="H60"/>
  <c r="H59" s="1"/>
  <c r="H58" s="1"/>
  <c r="H57" s="1"/>
  <c r="H56" s="1"/>
  <c r="H55" s="1"/>
  <c r="H30"/>
  <c r="H34" l="1"/>
  <c r="H33" s="1"/>
  <c r="H32" s="1"/>
  <c r="H22"/>
  <c r="E66" i="12"/>
  <c r="H53" i="14" l="1"/>
  <c r="H81" l="1"/>
  <c r="H80" s="1"/>
  <c r="H79" s="1"/>
  <c r="H78" s="1"/>
  <c r="H77" s="1"/>
  <c r="H48" l="1"/>
  <c r="E47" i="12" l="1"/>
  <c r="E53" l="1"/>
  <c r="E52" s="1"/>
  <c r="E51" s="1"/>
  <c r="E42"/>
  <c r="E39"/>
  <c r="E37"/>
  <c r="E70"/>
  <c r="E34" l="1"/>
  <c r="H13" i="14"/>
  <c r="H106" l="1"/>
  <c r="H105" s="1"/>
  <c r="H104" s="1"/>
  <c r="H96"/>
  <c r="H42"/>
  <c r="H41" s="1"/>
  <c r="H16" s="1"/>
  <c r="H89"/>
  <c r="H95" l="1"/>
  <c r="H94" s="1"/>
  <c r="H86" l="1"/>
  <c r="H69" l="1"/>
  <c r="H85" l="1"/>
  <c r="H84" s="1"/>
  <c r="H93" l="1"/>
  <c r="H92" s="1"/>
  <c r="H83"/>
  <c r="H76" s="1"/>
  <c r="E24" i="12" l="1"/>
  <c r="H15" i="14" l="1"/>
  <c r="H12"/>
  <c r="H11" s="1"/>
  <c r="H10" s="1"/>
  <c r="H9" s="1"/>
  <c r="H8" s="1"/>
  <c r="H7" l="1"/>
  <c r="E72" i="12"/>
  <c r="E57" s="1"/>
  <c r="E30"/>
  <c r="E29" s="1"/>
  <c r="E22"/>
  <c r="E20"/>
  <c r="E56" l="1"/>
  <c r="E41"/>
  <c r="E33"/>
  <c r="E28" l="1"/>
  <c r="E9" s="1"/>
</calcChain>
</file>

<file path=xl/sharedStrings.xml><?xml version="1.0" encoding="utf-8"?>
<sst xmlns="http://schemas.openxmlformats.org/spreadsheetml/2006/main" count="673" uniqueCount="222">
  <si>
    <t>(тыс. рублей)</t>
  </si>
  <si>
    <t>ВСЕГО</t>
  </si>
  <si>
    <t xml:space="preserve">Распределение бюджетных ассигнований </t>
  </si>
  <si>
    <t>№ п/п</t>
  </si>
  <si>
    <t>Наименование</t>
  </si>
  <si>
    <t>ЦСР</t>
  </si>
  <si>
    <t>ВР</t>
  </si>
  <si>
    <t>Сумма</t>
  </si>
  <si>
    <t>Всего</t>
  </si>
  <si>
    <t>Обеспечение деятельности администрации Харьковского сельского поселения</t>
  </si>
  <si>
    <t>70 0 00 00000</t>
  </si>
  <si>
    <t>Высшее должностное лицо Харьковского сельского поселения Лабинского района</t>
  </si>
  <si>
    <t>70 1 00 00000</t>
  </si>
  <si>
    <t>Расходы на обеспечение функций органов местного самоуправления</t>
  </si>
  <si>
    <t>70 1 00 00190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</si>
  <si>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</si>
  <si>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функционирования администрации Харьковского сельского поселения Лабинского района</t>
  </si>
  <si>
    <t>70 4 00 00000</t>
  </si>
  <si>
    <t>70 4 00 00190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</si>
  <si>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</si>
  <si>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</si>
  <si>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Резервный фонд администрации Харьковского сельского поселения Лабинского района.</t>
  </si>
  <si>
    <t>70 4 00 10490</t>
  </si>
  <si>
    <t>Осуществление отдельных полномочий поселений по внутреннему финансовому контролю</t>
  </si>
  <si>
    <t>Межбюджетные трансферты</t>
  </si>
  <si>
    <t>70 4 00 21040</t>
  </si>
  <si>
    <t>Обеспечение деятельности контрольно-счетной палаты</t>
  </si>
  <si>
    <t>72 0  00 00000</t>
  </si>
  <si>
    <t>Контрольно-счетная палата муниципального образования Лабинский район</t>
  </si>
  <si>
    <t>72 2 00 00000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</si>
  <si>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</si>
  <si>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72 2 00 21010</t>
  </si>
  <si>
    <t xml:space="preserve">Расходы сельских  поселений </t>
  </si>
  <si>
    <t>80 0 00 00000</t>
  </si>
  <si>
    <t>Расходы по национальной экономике</t>
  </si>
  <si>
    <t>80 2 00 00000</t>
  </si>
  <si>
    <t xml:space="preserve">Реализация мероприятий по национальной экономике </t>
  </si>
  <si>
    <t>80 2 02 00000</t>
  </si>
  <si>
    <t>Расходы жилищно-коммунального хозяйства</t>
  </si>
  <si>
    <t>80 3 00 00000</t>
  </si>
  <si>
    <t>Реализация мероприятий жилищно-коммунального хозяйства</t>
  </si>
  <si>
    <t>80 3 03 00000</t>
  </si>
  <si>
    <t>Уличное освещение</t>
  </si>
  <si>
    <t>80 3 03 12410</t>
  </si>
  <si>
    <t xml:space="preserve">Прочие мероприятия по благоустройству   </t>
  </si>
  <si>
    <t>80 3 03 12440</t>
  </si>
  <si>
    <t>Расходы по отрасли культура</t>
  </si>
  <si>
    <t>80 5 00 00000</t>
  </si>
  <si>
    <t xml:space="preserve">Реализация мероприятий по отрасли культура </t>
  </si>
  <si>
    <t>80 5 05 00000</t>
  </si>
  <si>
    <t>Расходы на обеспечение деятельности (оказание услуг) муниципальных учреждений</t>
  </si>
  <si>
    <t>80 5 05 00590</t>
  </si>
  <si>
    <t>Расходы по отрасли культура (Библиотеки)</t>
  </si>
  <si>
    <t>80 6 00 00000</t>
  </si>
  <si>
    <t>80 6 06 00000</t>
  </si>
  <si>
    <t>80 6 06 00590</t>
  </si>
  <si>
    <t>80 9 00 00000</t>
  </si>
  <si>
    <t>Реализация мероприятий по непрограммным расходам</t>
  </si>
  <si>
    <t>80 9 09 00000</t>
  </si>
  <si>
    <t>Осуществление первичного воинского учета на территориях, где отсутствуют военные комиссариаты</t>
  </si>
  <si>
    <t>80 9 09 51180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</si>
  <si>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</si>
  <si>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80 9 09 60190</t>
  </si>
  <si>
    <t>Отдельные мероприятия по непрограммным расходам</t>
  </si>
  <si>
    <t>РЗ</t>
  </si>
  <si>
    <t>ПР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</si>
  <si>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</si>
  <si>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</si>
  <si>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</si>
  <si>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</si>
  <si>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</si>
  <si>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</si>
  <si>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</si>
  <si>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</si>
  <si>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</si>
  <si>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</si>
  <si>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</si>
  <si>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</si>
  <si>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</si>
  <si>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</si>
  <si>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</si>
  <si>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Вед</t>
  </si>
  <si>
    <t>Совет Харьковского сельского поселения Лабинского района</t>
  </si>
  <si>
    <t>Администрация Харьковского сельского поселения Лабинского района</t>
  </si>
  <si>
    <t>Расходы сельских  поселений</t>
  </si>
  <si>
    <t>Прочие мероприятия по благоустройству</t>
  </si>
  <si>
    <t>Реализация мероприятий по отрасли культура (Библиотеки)</t>
  </si>
  <si>
    <t>80 9 09 11320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</si>
  <si>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</si>
  <si>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 xml:space="preserve">Отдельные мероприятия 
по непрограммным расходам
</t>
  </si>
  <si>
    <t>03</t>
  </si>
  <si>
    <t>01</t>
  </si>
  <si>
    <t>00</t>
  </si>
  <si>
    <t>06</t>
  </si>
  <si>
    <t>02</t>
  </si>
  <si>
    <t>04</t>
  </si>
  <si>
    <t>09</t>
  </si>
  <si>
    <t>05</t>
  </si>
  <si>
    <t>08</t>
  </si>
  <si>
    <t xml:space="preserve">Обеспечение деятельности администрации Харьковского сельского поселения Лабинского района </t>
  </si>
  <si>
    <t>Обеспечение деятельности администрации Харьковского сельского поселения Лабинского района</t>
  </si>
  <si>
    <t xml:space="preserve">Информационное обеспечение деятельности органов местного самоуправления </t>
  </si>
  <si>
    <t>Управление муниципальным имуществом</t>
  </si>
  <si>
    <t>80 9 09 12060</t>
  </si>
  <si>
    <t>80 9 09 12090</t>
  </si>
  <si>
    <t xml:space="preserve"> 70 4 00 21040</t>
  </si>
  <si>
    <t>Информационное обеспечение деятельности органов местного самоуправления</t>
  </si>
  <si>
    <t>80 5 05 62980</t>
  </si>
  <si>
    <t>Дополнительная помощь местным бюджетам для решения социально значимых вопросов местного значения</t>
  </si>
  <si>
    <r>
      <t>Реализация мероприятий по отрасли культура (Библиотеки</t>
    </r>
    <r>
      <rPr>
        <sz val="14"/>
        <rFont val="Times New Roman"/>
        <family val="1"/>
        <charset val="204"/>
      </rPr>
      <t>)</t>
    </r>
  </si>
  <si>
    <t>07</t>
  </si>
  <si>
    <t xml:space="preserve">Обеспечение проведения выборов и референдумов </t>
  </si>
  <si>
    <t>80 9 09 12993</t>
  </si>
  <si>
    <t>Проведение выборов в муниципальном образовании</t>
  </si>
  <si>
    <t>80 5 05 60390</t>
  </si>
  <si>
    <t>Поощрение победителей краевого конкурса на звание                               " Лучший орган территориального общественного самоуправления"</t>
  </si>
  <si>
    <t xml:space="preserve">Иные бюджетные ассигнования </t>
  </si>
  <si>
    <t>13</t>
  </si>
  <si>
    <t>Другие общегосударственные вопросы</t>
  </si>
  <si>
    <t>80 3 03 12400</t>
  </si>
  <si>
    <t>Развитие коммунального хозяйства</t>
  </si>
  <si>
    <t>Коммунальное хозяйство</t>
  </si>
  <si>
    <t xml:space="preserve">Развитие коммунального хозяйства </t>
  </si>
  <si>
    <t xml:space="preserve">Коммунальное хозяйство </t>
  </si>
  <si>
    <t xml:space="preserve">Исполняющий обязанности </t>
  </si>
  <si>
    <t>Исполняющий обязанности</t>
  </si>
  <si>
    <t>Распределение бюджетных ассигнований по разделам и подразделам классификации расходов на 2025 год</t>
  </si>
  <si>
    <t>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</t>
  </si>
  <si>
    <t xml:space="preserve">Харьковского сельского поселения </t>
  </si>
  <si>
    <t>Ведомственная структура расходов бюджета на 2025 год</t>
  </si>
  <si>
    <t>С.Н. Матыкина</t>
  </si>
  <si>
    <t>80 2 02 9Д001</t>
  </si>
  <si>
    <t>Проектирование, строительство, реконструкцию, капитальный ремонт, ремонт и содержание автомобильных дорог общего пользования и искусственных дорожных сооружений на них, а также на 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</si>
  <si>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председателя Совета</t>
  </si>
  <si>
    <t xml:space="preserve">Объем поступлений доходов в  бюджет по кодам видов (подвидов) доходов                                                                        на 2025 год </t>
  </si>
  <si>
    <t>Код</t>
  </si>
  <si>
    <t>Наименование дохода</t>
  </si>
  <si>
    <t>сумма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</si>
  <si>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</si>
  <si>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</si>
  <si>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</si>
  <si>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</si>
  <si>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1 03 02000 01 0000 110</t>
  </si>
  <si>
    <t>Акцизы по подакцизным товарам (продукции), производимым на территории Российской Федерации, в том числе:</t>
  </si>
  <si>
    <t xml:space="preserve">1 03 02230 01 0000 110     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</si>
  <si>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 Российской Федерации и местными бюджетами с учетом установленных дифференцированных нормативов отчислений в местные бюджеты.</t>
  </si>
  <si>
    <t xml:space="preserve">1 03 02240 01 0000 110     </t>
  </si>
  <si>
    <t xml:space="preserve">1 03 02250 01 0000 110     </t>
  </si>
  <si>
    <t>1 03 02260 01 0000 110</t>
  </si>
  <si>
    <t>1 05 03000 01 0000 110</t>
  </si>
  <si>
    <t>Единый сельскохозяйственный налог*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</si>
  <si>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</si>
  <si>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</si>
  <si>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</si>
  <si>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</si>
  <si>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</si>
  <si>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</si>
  <si>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1 13 02995 10 0000 130</t>
  </si>
  <si>
    <t>Прочие доходы от компенсации затрат бюджетов сельских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</si>
  <si>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</si>
  <si>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</si>
  <si>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</si>
  <si>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</si>
  <si>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</si>
  <si>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</si>
  <si>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</si>
  <si>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</si>
  <si>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r>
      <t xml:space="preserve">                                               </t>
    </r>
    <r>
      <rPr>
        <b/>
        <sz val="15"/>
        <color theme="1"/>
        <rFont val="Times New Roman"/>
        <family val="1"/>
        <charset val="204"/>
      </rPr>
      <t>Всего доходов</t>
    </r>
  </si>
  <si>
    <t xml:space="preserve">Безвозмездные поступления из других бюджетов бюджетной системы Российской Федерации в 2025 году </t>
  </si>
  <si>
    <t>Иные межбюджетные трансферты, в том числе: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</si>
  <si>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</si>
  <si>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</si>
  <si>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2 00 00000 00 0000 000</t>
  </si>
  <si>
    <t>Безвозмездные поступления</t>
  </si>
  <si>
    <t>2 02 00000 00 0000 150</t>
  </si>
  <si>
    <t>Безвозмездные поступления от других бюджетов бюджетной системы Российской Федерации*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</si>
  <si>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</si>
  <si>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</si>
  <si>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2 02 16001 10 0000 150</t>
  </si>
  <si>
    <t>Дотации бюджетам сельских поселений  на выравнивание бюджетной обеспеченности из бюджетов муниципальных районов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</si>
  <si>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</si>
  <si>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</si>
  <si>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</si>
  <si>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</si>
  <si>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2 02 40014 00 0000 150</t>
  </si>
  <si>
    <t xml:space="preserve">Приложение 1
к решению Совета Харьковского сельского поселения Лабинского района от
24 декабря 2024 года № 8/7
«О бюджетеХарьковского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
</t>
  </si>
  <si>
    <t>Приложение 2
к решению Совета Харьковского сельского поселения Лабинского района от
24 декабря 2024 года № 8/7
«О бюджетеХарьковского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</t>
  </si>
  <si>
    <t>Приложение 3
к решению Совета Харьковского сельского поселения Лабинского района от
24 декабря 2024 года № 8/7
«О бюджетеХарьковского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</t>
  </si>
  <si>
    <t>Приложение 4
к решению Совета Харьковского сельского поселения Лабинского района от
24 декабря 2024 года № 8/7
«О бюджетеХарьковского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</t>
  </si>
  <si>
    <t>Приложение 5
к решению Совета Харьковского сельского поселения Лабинского района от
24 декабря 2024 года № 8/7
«О бюджетеХарьковского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</t>
  </si>
  <si>
    <t>2 02 49999 10 0000 150</t>
  </si>
  <si>
    <t xml:space="preserve">Источники финансирования дефицита  бюджета на 2025 год </t>
  </si>
  <si>
    <t xml:space="preserve">Код </t>
  </si>
  <si>
    <t>Наименование групп, подгрупп, статей, подстатей, элементов, программ (подпрограмм), кодов  экономической классификации  доходов</t>
  </si>
  <si>
    <t>000 01 00 00 00 00 0000 000</t>
  </si>
  <si>
    <t xml:space="preserve">Источники внутреннего финансирования дефицитов бюджетов, всего </t>
  </si>
  <si>
    <t>в том числе 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</si>
  <si>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</si>
  <si>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</si>
  <si>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</si>
  <si>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</si>
  <si>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</si>
  <si>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</si>
  <si>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</si>
  <si>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</si>
  <si>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</si>
  <si>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</si>
  <si>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</si>
  <si>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</si>
  <si>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</si>
  <si>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</si>
  <si>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</si>
  <si>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</si>
  <si>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</si>
  <si>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</si>
  <si>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 xml:space="preserve">Лабинского муниципального района                                                      </t>
  </si>
  <si>
    <t>Краснодарского края</t>
  </si>
  <si>
    <t>Приложение 6
к решению Совета Харьковского сельского поселения Лабинского района от
24 декабря 2024 года № 8/7
«О бюджете Харьковского сельского поселения Лабинского района на 2025 год»
(в редакции решения Совета Харьковского сельского поселения Лабинского района
__________ № _____)</t>
  </si>
  <si>
    <t xml:space="preserve">Лабинского муниципального района                                                       </t>
  </si>
  <si>
    <t xml:space="preserve">Исполняющий обязанности                                                                                                   председателя Совета                                                                                            Харьковского сельского поселения                                                            Лабинского муниципального района                                                        </t>
  </si>
  <si>
    <t>С.Н.Матыкина</t>
  </si>
  <si>
    <t>председателя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</si>
</sst>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15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5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10" fillId="0" borderId="0" xfId="0" applyFont="1"/>
    <xf numFmtId="0" fontId="2" fillId="0" borderId="0" xfId="0" applyFont="1" applyAlignment="1">
      <alignment horizontal="right"/>
    </xf>
    <xf numFmtId="0" fontId="10" fillId="0" borderId="0" xfId="0" applyFont="1" applyFill="1"/>
    <xf numFmtId="1" fontId="10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1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wrapText="1"/>
    </xf>
    <xf numFmtId="1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wrapText="1"/>
    </xf>
    <xf numFmtId="1" fontId="0" fillId="0" borderId="0" xfId="0" applyNumberForma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6" fillId="0" borderId="1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/>
    <xf numFmtId="164" fontId="6" fillId="0" borderId="2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right" wrapText="1"/>
    </xf>
    <xf numFmtId="0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0" xfId="0" applyFont="1" applyAlignment="1"/>
    <xf numFmtId="164" fontId="4" fillId="0" borderId="1" xfId="0" applyNumberFormat="1" applyFont="1" applyFill="1" applyBorder="1" applyAlignment="1">
      <alignment horizontal="right" wrapText="1"/>
    </xf>
    <xf numFmtId="164" fontId="1" fillId="0" borderId="0" xfId="0" applyNumberFormat="1" applyFont="1" applyFill="1"/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13" fillId="0" borderId="0" xfId="0" applyFont="1"/>
    <xf numFmtId="0" fontId="13" fillId="0" borderId="3" xfId="0" applyFont="1" applyBorder="1" applyAlignment="1"/>
    <xf numFmtId="0" fontId="13" fillId="0" borderId="0" xfId="0" applyFont="1" applyBorder="1" applyAlignment="1"/>
    <xf numFmtId="0" fontId="14" fillId="0" borderId="0" xfId="0" applyFont="1"/>
    <xf numFmtId="0" fontId="4" fillId="0" borderId="1" xfId="0" applyFont="1" applyFill="1" applyBorder="1" applyAlignment="1">
      <alignment horizontal="left" wrapText="1"/>
    </xf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7" fillId="0" borderId="0" xfId="0" applyFont="1"/>
    <xf numFmtId="0" fontId="1" fillId="0" borderId="0" xfId="0" applyFont="1" applyAlignment="1">
      <alignment wrapText="1"/>
    </xf>
    <xf numFmtId="0" fontId="1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21" fillId="0" borderId="0" xfId="0" applyFont="1" applyAlignment="1">
      <alignment horizontal="center"/>
    </xf>
    <xf numFmtId="0" fontId="17" fillId="0" borderId="1" xfId="0" applyFont="1" applyBorder="1" applyAlignment="1">
      <alignment horizontal="left" wrapText="1"/>
    </xf>
    <xf numFmtId="164" fontId="17" fillId="0" borderId="1" xfId="0" applyNumberFormat="1" applyFont="1" applyFill="1" applyBorder="1" applyAlignment="1">
      <alignment horizontal="right" wrapText="1"/>
    </xf>
    <xf numFmtId="0" fontId="17" fillId="0" borderId="2" xfId="0" applyFont="1" applyBorder="1" applyAlignment="1">
      <alignment wrapText="1"/>
    </xf>
    <xf numFmtId="164" fontId="17" fillId="0" borderId="2" xfId="0" applyNumberFormat="1" applyFont="1" applyFill="1" applyBorder="1" applyAlignment="1">
      <alignment horizontal="right"/>
    </xf>
    <xf numFmtId="0" fontId="17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20" fillId="0" borderId="0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1" xfId="0" applyFont="1" applyFill="1" applyBorder="1" applyAlignment="1">
      <alignment horizontal="left" vertical="center" wrapText="1"/>
    </xf>
    <xf numFmtId="164" fontId="19" fillId="0" borderId="0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left" vertical="center"/>
    </xf>
    <xf numFmtId="0" fontId="21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justify" wrapText="1"/>
    </xf>
    <xf numFmtId="0" fontId="1" fillId="0" borderId="0" xfId="0" applyFont="1" applyAlignment="1">
      <alignment horizontal="justify"/>
    </xf>
    <xf numFmtId="0" fontId="1" fillId="0" borderId="0" xfId="0" applyFont="1" applyFill="1" applyAlignment="1">
      <alignment horizontal="right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right" wrapText="1"/>
    </xf>
    <xf numFmtId="164" fontId="7" fillId="2" borderId="1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 wrapText="1"/>
    </xf>
    <xf numFmtId="0" fontId="10" fillId="2" borderId="0" xfId="0" applyFont="1" applyFill="1"/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right" wrapText="1"/>
    </xf>
    <xf numFmtId="164" fontId="1" fillId="2" borderId="0" xfId="0" applyNumberFormat="1" applyFont="1" applyFill="1"/>
    <xf numFmtId="0" fontId="3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0" fillId="2" borderId="0" xfId="0" applyNumberFormat="1" applyFill="1"/>
    <xf numFmtId="1" fontId="10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/>
    <xf numFmtId="164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8" fillId="0" borderId="0" xfId="0" applyFont="1" applyFill="1"/>
    <xf numFmtId="0" fontId="28" fillId="2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0" fontId="0" fillId="0" borderId="0" xfId="0"/>
    <xf numFmtId="0" fontId="18" fillId="0" borderId="0" xfId="0" applyFont="1" applyAlignment="1">
      <alignment horizontal="center" wrapText="1"/>
    </xf>
    <xf numFmtId="0" fontId="17" fillId="3" borderId="1" xfId="0" applyFont="1" applyFill="1" applyBorder="1" applyAlignment="1">
      <alignment horizontal="left" vertical="top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17" fillId="0" borderId="1" xfId="0" applyFont="1" applyBorder="1" applyAlignment="1">
      <alignment horizontal="justify" vertical="center"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0" borderId="0" xfId="0" applyFont="1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/>
    </xf>
    <xf numFmtId="0" fontId="1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37"/>
  <sheetViews>
    <sheetView tabSelected="1" view="pageBreakPreview" topLeftCell="A18" zoomScale="72" zoomScaleNormal="70" zoomScaleSheetLayoutView="72" workbookViewId="0">
      <selection activeCell="L26" sqref="L26"/>
    </sheetView>
  </sheetViews>
  <sheetFormatPr defaultColWidth="9.140625" defaultRowHeight="19.5"/>
  <cols>
    <col min="1" max="1" width="51" style="62" customWidth="1"/>
    <col min="2" max="2" width="64.5703125" style="62" customWidth="1"/>
    <col min="3" max="3" width="36.5703125" style="62" customWidth="1"/>
    <col min="4" max="4" width="9.140625" style="75"/>
    <col min="5" max="16384" width="9.140625" style="62"/>
  </cols>
  <sheetData>
    <row r="1" spans="1:3" hidden="1">
      <c r="A1" s="74"/>
      <c r="B1" s="185"/>
      <c r="C1" s="185"/>
    </row>
    <row r="2" spans="1:3" hidden="1">
      <c r="A2" s="74"/>
      <c r="B2" s="185"/>
      <c r="C2" s="185"/>
    </row>
    <row r="3" spans="1:3" hidden="1">
      <c r="A3" s="185"/>
      <c r="B3" s="185"/>
      <c r="C3" s="185"/>
    </row>
    <row r="4" spans="1:3" hidden="1">
      <c r="A4" s="186"/>
      <c r="B4" s="186"/>
      <c r="C4" s="186"/>
    </row>
    <row r="5" spans="1:3" ht="285.75" customHeight="1">
      <c r="C5" s="76" t="s">
        <v>185</v>
      </c>
    </row>
    <row r="7" spans="1:3" ht="60" customHeight="1">
      <c r="A7" s="187" t="s">
        <v>134</v>
      </c>
      <c r="B7" s="187"/>
      <c r="C7" s="187"/>
    </row>
    <row r="8" spans="1:3">
      <c r="C8" s="77" t="s">
        <v>0</v>
      </c>
    </row>
    <row r="9" spans="1:3">
      <c r="A9" s="78" t="s">
        <v>135</v>
      </c>
      <c r="B9" s="78" t="s">
        <v>136</v>
      </c>
      <c r="C9" s="78" t="s">
        <v>137</v>
      </c>
    </row>
    <row r="10" spans="1:3">
      <c r="A10" s="78">
        <v>1</v>
      </c>
      <c r="B10" s="78">
        <v>2</v>
      </c>
      <c r="C10" s="78">
        <v>3</v>
      </c>
    </row>
    <row r="11" spans="1:3" ht="55.5" customHeight="1">
      <c r="A11" s="79" t="s">
        <v>138</v>
      </c>
      <c r="B11" s="79" t="s">
        <v>139</v>
      </c>
      <c r="C11" s="80">
        <f>C12+C13+C18+C19+C20+C21+C22</f>
        <v>3152.9</v>
      </c>
    </row>
    <row r="12" spans="1:3" ht="33" customHeight="1">
      <c r="A12" s="175" t="s">
        <v>140</v>
      </c>
      <c r="B12" s="176" t="s">
        <v>141</v>
      </c>
      <c r="C12" s="177">
        <v>350</v>
      </c>
    </row>
    <row r="13" spans="1:3" ht="58.5" customHeight="1">
      <c r="A13" s="175" t="s">
        <v>142</v>
      </c>
      <c r="B13" s="176" t="s">
        <v>143</v>
      </c>
      <c r="C13" s="177">
        <v>924.9</v>
      </c>
    </row>
    <row r="14" spans="1:3" ht="45" hidden="1" customHeight="1">
      <c r="A14" s="175" t="s">
        <v>144</v>
      </c>
      <c r="B14" s="188" t="s">
        <v>145</v>
      </c>
      <c r="C14" s="189"/>
    </row>
    <row r="15" spans="1:3" ht="40.5" hidden="1" customHeight="1">
      <c r="A15" s="175" t="s">
        <v>146</v>
      </c>
      <c r="B15" s="188"/>
      <c r="C15" s="189"/>
    </row>
    <row r="16" spans="1:3" ht="45.75" hidden="1" customHeight="1">
      <c r="A16" s="175" t="s">
        <v>147</v>
      </c>
      <c r="B16" s="188"/>
      <c r="C16" s="189"/>
    </row>
    <row r="17" spans="1:5" ht="40.5" hidden="1" customHeight="1">
      <c r="A17" s="175" t="s">
        <v>148</v>
      </c>
      <c r="B17" s="188"/>
      <c r="C17" s="189"/>
    </row>
    <row r="18" spans="1:5" ht="36.75" customHeight="1">
      <c r="A18" s="175" t="s">
        <v>149</v>
      </c>
      <c r="B18" s="176" t="s">
        <v>150</v>
      </c>
      <c r="C18" s="177">
        <v>150</v>
      </c>
    </row>
    <row r="19" spans="1:5" ht="84" customHeight="1">
      <c r="A19" s="175" t="s">
        <v>151</v>
      </c>
      <c r="B19" s="176" t="s">
        <v>152</v>
      </c>
      <c r="C19" s="177">
        <v>126</v>
      </c>
    </row>
    <row r="20" spans="1:5" ht="38.25" customHeight="1">
      <c r="A20" s="175" t="s">
        <v>153</v>
      </c>
      <c r="B20" s="176" t="s">
        <v>154</v>
      </c>
      <c r="C20" s="177">
        <v>1230</v>
      </c>
    </row>
    <row r="21" spans="1:5" ht="152.25" customHeight="1">
      <c r="A21" s="175" t="s">
        <v>155</v>
      </c>
      <c r="B21" s="176" t="s">
        <v>156</v>
      </c>
      <c r="C21" s="177">
        <v>372</v>
      </c>
    </row>
    <row r="22" spans="1:5" ht="0.75" hidden="1" customHeight="1">
      <c r="A22" s="81" t="s">
        <v>157</v>
      </c>
      <c r="B22" s="82" t="s">
        <v>158</v>
      </c>
      <c r="C22" s="83"/>
    </row>
    <row r="23" spans="1:5" ht="62.25" customHeight="1">
      <c r="A23" s="84" t="s">
        <v>159</v>
      </c>
      <c r="B23" s="85" t="s">
        <v>160</v>
      </c>
      <c r="C23" s="86">
        <f>C24+C25+C26</f>
        <v>3016.1</v>
      </c>
    </row>
    <row r="24" spans="1:5" ht="36.75" customHeight="1">
      <c r="A24" s="175" t="s">
        <v>161</v>
      </c>
      <c r="B24" s="176" t="s">
        <v>162</v>
      </c>
      <c r="C24" s="178">
        <v>1205.8</v>
      </c>
    </row>
    <row r="25" spans="1:5" ht="35.25" customHeight="1">
      <c r="A25" s="179" t="s">
        <v>163</v>
      </c>
      <c r="B25" s="180" t="s">
        <v>164</v>
      </c>
      <c r="C25" s="178">
        <v>198.7</v>
      </c>
    </row>
    <row r="26" spans="1:5" ht="24.75" customHeight="1">
      <c r="A26" s="179" t="s">
        <v>165</v>
      </c>
      <c r="B26" s="180" t="s">
        <v>166</v>
      </c>
      <c r="C26" s="178">
        <f>11.6+1600</f>
        <v>1611.6</v>
      </c>
    </row>
    <row r="27" spans="1:5" ht="18.75" customHeight="1">
      <c r="A27" s="190" t="s">
        <v>167</v>
      </c>
      <c r="B27" s="190"/>
      <c r="C27" s="86">
        <f>C11+C23</f>
        <v>6169</v>
      </c>
    </row>
    <row r="29" spans="1:5">
      <c r="A29" s="184"/>
      <c r="B29" s="184"/>
      <c r="D29" s="62"/>
      <c r="E29" s="60"/>
    </row>
    <row r="30" spans="1:5">
      <c r="A30" s="183" t="s">
        <v>125</v>
      </c>
      <c r="B30" s="183"/>
      <c r="C30" s="30"/>
      <c r="D30" s="62"/>
      <c r="E30" s="60"/>
    </row>
    <row r="31" spans="1:5">
      <c r="A31" s="183" t="s">
        <v>221</v>
      </c>
      <c r="B31" s="183"/>
      <c r="C31" s="30" t="s">
        <v>220</v>
      </c>
      <c r="D31" s="62"/>
      <c r="E31" s="60"/>
    </row>
    <row r="32" spans="1:5">
      <c r="A32" s="8"/>
      <c r="B32" s="8"/>
      <c r="C32" s="31"/>
      <c r="D32" s="1"/>
      <c r="E32" s="60"/>
    </row>
    <row r="33" spans="1:3">
      <c r="A33" s="8"/>
      <c r="B33" s="6"/>
      <c r="C33" s="181"/>
    </row>
    <row r="34" spans="1:3" hidden="1">
      <c r="A34" s="1" t="s">
        <v>216</v>
      </c>
      <c r="B34" s="1"/>
      <c r="C34" s="137" t="s">
        <v>130</v>
      </c>
    </row>
    <row r="35" spans="1:3" hidden="1"/>
    <row r="36" spans="1:3" hidden="1"/>
    <row r="37" spans="1:3" hidden="1"/>
  </sheetData>
  <mergeCells count="11">
    <mergeCell ref="A30:B30"/>
    <mergeCell ref="A31:B31"/>
    <mergeCell ref="A29:B29"/>
    <mergeCell ref="B1:C1"/>
    <mergeCell ref="B2:C2"/>
    <mergeCell ref="A3:C3"/>
    <mergeCell ref="A4:C4"/>
    <mergeCell ref="A7:C7"/>
    <mergeCell ref="B14:B17"/>
    <mergeCell ref="C14:C17"/>
    <mergeCell ref="A27:B27"/>
  </mergeCells>
  <pageMargins left="1.1811023622047245" right="0.39370078740157483" top="0.78740157480314965" bottom="0.39370078740157483" header="0.31496062992125984" footer="0.31496062992125984"/>
  <pageSetup paperSize="9" scale="54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opLeftCell="A20" workbookViewId="0">
      <selection activeCell="A32" sqref="A32"/>
    </sheetView>
  </sheetViews>
  <sheetFormatPr defaultColWidth="9.140625" defaultRowHeight="15"/>
  <cols>
    <col min="1" max="1" width="32.5703125" style="62" customWidth="1"/>
    <col min="2" max="2" width="47.140625" style="62" customWidth="1"/>
    <col min="3" max="3" width="34.140625" style="89" customWidth="1"/>
    <col min="4" max="4" width="14.5703125" style="89" customWidth="1"/>
    <col min="5" max="16384" width="9.140625" style="62"/>
  </cols>
  <sheetData>
    <row r="1" spans="1:4" ht="180">
      <c r="C1" s="121" t="s">
        <v>186</v>
      </c>
    </row>
    <row r="2" spans="1:4">
      <c r="A2" s="87"/>
      <c r="B2" s="87"/>
      <c r="C2" s="87"/>
    </row>
    <row r="3" spans="1:4" ht="21">
      <c r="A3" s="191" t="s">
        <v>168</v>
      </c>
      <c r="B3" s="191"/>
      <c r="C3" s="192"/>
      <c r="D3" s="88"/>
    </row>
    <row r="4" spans="1:4" ht="18.75">
      <c r="A4" s="1"/>
      <c r="B4" s="74"/>
      <c r="C4" s="74" t="s">
        <v>0</v>
      </c>
    </row>
    <row r="5" spans="1:4" ht="58.5" hidden="1">
      <c r="A5" s="90" t="s">
        <v>169</v>
      </c>
      <c r="B5" s="52">
        <f>B6+B7</f>
        <v>0</v>
      </c>
    </row>
    <row r="6" spans="1:4" ht="253.5" hidden="1">
      <c r="A6" s="90" t="s">
        <v>170</v>
      </c>
      <c r="B6" s="91"/>
    </row>
    <row r="7" spans="1:4" ht="78" hidden="1">
      <c r="A7" s="92" t="s">
        <v>171</v>
      </c>
      <c r="B7" s="93"/>
      <c r="C7" s="94"/>
      <c r="D7" s="94"/>
    </row>
    <row r="8" spans="1:4" ht="18.75">
      <c r="A8" s="78" t="s">
        <v>135</v>
      </c>
      <c r="B8" s="78" t="s">
        <v>136</v>
      </c>
      <c r="C8" s="78" t="s">
        <v>137</v>
      </c>
      <c r="D8" s="95"/>
    </row>
    <row r="9" spans="1:4" ht="18.75">
      <c r="A9" s="78">
        <v>1</v>
      </c>
      <c r="B9" s="78">
        <v>2</v>
      </c>
      <c r="C9" s="78">
        <v>3</v>
      </c>
      <c r="D9" s="95"/>
    </row>
    <row r="10" spans="1:4" s="99" customFormat="1" ht="19.5">
      <c r="A10" s="96" t="s">
        <v>172</v>
      </c>
      <c r="B10" s="96" t="s">
        <v>173</v>
      </c>
      <c r="C10" s="97">
        <f>C11</f>
        <v>3016.1</v>
      </c>
      <c r="D10" s="98"/>
    </row>
    <row r="11" spans="1:4" s="103" customFormat="1" ht="56.25">
      <c r="A11" s="100" t="s">
        <v>174</v>
      </c>
      <c r="B11" s="100" t="s">
        <v>175</v>
      </c>
      <c r="C11" s="101">
        <f>C12+C15+C18</f>
        <v>3016.1</v>
      </c>
      <c r="D11" s="102"/>
    </row>
    <row r="12" spans="1:4" s="103" customFormat="1" ht="37.5">
      <c r="A12" s="96" t="s">
        <v>161</v>
      </c>
      <c r="B12" s="104" t="s">
        <v>162</v>
      </c>
      <c r="C12" s="97">
        <f>C13+C14</f>
        <v>1205.8</v>
      </c>
      <c r="D12" s="105"/>
    </row>
    <row r="13" spans="1:4" s="103" customFormat="1" ht="93.75">
      <c r="A13" s="106" t="s">
        <v>176</v>
      </c>
      <c r="B13" s="107" t="s">
        <v>177</v>
      </c>
      <c r="C13" s="174">
        <v>1179</v>
      </c>
      <c r="D13" s="102"/>
    </row>
    <row r="14" spans="1:4" ht="75">
      <c r="A14" s="106" t="s">
        <v>178</v>
      </c>
      <c r="B14" s="108" t="s">
        <v>179</v>
      </c>
      <c r="C14" s="171">
        <v>26.8</v>
      </c>
      <c r="D14" s="109"/>
    </row>
    <row r="15" spans="1:4" ht="37.5">
      <c r="A15" s="110" t="s">
        <v>163</v>
      </c>
      <c r="B15" s="111" t="s">
        <v>164</v>
      </c>
      <c r="C15" s="112">
        <f>C16+C17</f>
        <v>198.7</v>
      </c>
      <c r="D15" s="109"/>
    </row>
    <row r="16" spans="1:4" ht="112.5">
      <c r="A16" s="113" t="s">
        <v>180</v>
      </c>
      <c r="B16" s="72" t="s">
        <v>181</v>
      </c>
      <c r="C16" s="173">
        <v>168.7</v>
      </c>
      <c r="D16" s="114"/>
    </row>
    <row r="17" spans="1:5" ht="75">
      <c r="A17" s="115" t="s">
        <v>182</v>
      </c>
      <c r="B17" s="116" t="s">
        <v>183</v>
      </c>
      <c r="C17" s="173">
        <v>30</v>
      </c>
      <c r="D17" s="114"/>
    </row>
    <row r="18" spans="1:5" ht="18.75">
      <c r="A18" s="117" t="s">
        <v>165</v>
      </c>
      <c r="B18" s="118" t="s">
        <v>166</v>
      </c>
      <c r="C18" s="124">
        <f>C19+C20</f>
        <v>1611.6</v>
      </c>
      <c r="D18" s="119"/>
    </row>
    <row r="19" spans="1:5" ht="150">
      <c r="A19" s="120" t="s">
        <v>184</v>
      </c>
      <c r="B19" s="72" t="s">
        <v>170</v>
      </c>
      <c r="C19" s="171">
        <v>11.6</v>
      </c>
      <c r="D19" s="114"/>
    </row>
    <row r="20" spans="1:5" ht="56.25">
      <c r="A20" s="123" t="s">
        <v>190</v>
      </c>
      <c r="B20" s="72" t="s">
        <v>171</v>
      </c>
      <c r="C20" s="172">
        <v>1600</v>
      </c>
      <c r="D20" s="114"/>
    </row>
    <row r="21" spans="1:5" ht="18.75">
      <c r="A21" s="125"/>
      <c r="B21" s="122"/>
      <c r="C21" s="126"/>
      <c r="D21" s="114"/>
    </row>
    <row r="22" spans="1:5" ht="19.5">
      <c r="A22" s="184"/>
      <c r="B22" s="184"/>
      <c r="C22" s="62"/>
      <c r="D22" s="62"/>
      <c r="E22" s="60"/>
    </row>
    <row r="23" spans="1:5" ht="19.5">
      <c r="A23" s="183" t="s">
        <v>125</v>
      </c>
      <c r="B23" s="183"/>
      <c r="C23" s="30"/>
      <c r="D23" s="62"/>
      <c r="E23" s="60"/>
    </row>
    <row r="24" spans="1:5" ht="19.5">
      <c r="A24" s="183" t="s">
        <v>133</v>
      </c>
      <c r="B24" s="183"/>
      <c r="C24" s="30"/>
      <c r="D24" s="62"/>
      <c r="E24" s="60"/>
    </row>
    <row r="25" spans="1:5" ht="19.5">
      <c r="A25" s="8" t="s">
        <v>128</v>
      </c>
      <c r="B25" s="8"/>
      <c r="C25" s="31"/>
      <c r="D25" s="1"/>
      <c r="E25" s="60"/>
    </row>
    <row r="26" spans="1:5" ht="18.75">
      <c r="A26" s="8" t="s">
        <v>215</v>
      </c>
      <c r="B26" s="6"/>
      <c r="C26" s="181" t="s">
        <v>130</v>
      </c>
    </row>
  </sheetData>
  <mergeCells count="4">
    <mergeCell ref="A3:C3"/>
    <mergeCell ref="A22:B22"/>
    <mergeCell ref="A23:B23"/>
    <mergeCell ref="A24:B24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2"/>
  <sheetViews>
    <sheetView topLeftCell="A22" workbookViewId="0">
      <selection activeCell="D32" sqref="D32"/>
    </sheetView>
  </sheetViews>
  <sheetFormatPr defaultColWidth="9.140625" defaultRowHeight="19.5"/>
  <cols>
    <col min="1" max="1" width="73.85546875" style="62" customWidth="1"/>
    <col min="2" max="2" width="23.85546875" style="62" customWidth="1"/>
    <col min="3" max="3" width="17.85546875" style="62" customWidth="1"/>
    <col min="4" max="4" width="20.7109375" style="62" customWidth="1"/>
    <col min="5" max="5" width="19.28515625" style="60" customWidth="1"/>
    <col min="6" max="16384" width="9.140625" style="62"/>
  </cols>
  <sheetData>
    <row r="1" spans="1:6" ht="273.75" customHeight="1">
      <c r="A1" s="3"/>
      <c r="B1" s="3"/>
      <c r="C1" s="193" t="s">
        <v>187</v>
      </c>
      <c r="D1" s="193"/>
      <c r="E1" s="56"/>
    </row>
    <row r="2" spans="1:6">
      <c r="A2" s="2"/>
      <c r="B2" s="2"/>
      <c r="C2" s="2"/>
      <c r="D2" s="2"/>
      <c r="E2" s="57"/>
    </row>
    <row r="3" spans="1:6" ht="24.75" customHeight="1">
      <c r="A3" s="194" t="s">
        <v>126</v>
      </c>
      <c r="B3" s="194"/>
      <c r="C3" s="194"/>
      <c r="D3" s="194"/>
      <c r="E3" s="57"/>
    </row>
    <row r="4" spans="1:6">
      <c r="A4" s="4"/>
      <c r="B4" s="4"/>
      <c r="C4" s="4"/>
      <c r="D4" s="10" t="s">
        <v>0</v>
      </c>
      <c r="E4" s="57"/>
    </row>
    <row r="5" spans="1:6">
      <c r="A5" s="13" t="s">
        <v>4</v>
      </c>
      <c r="B5" s="13" t="s">
        <v>64</v>
      </c>
      <c r="C5" s="13" t="s">
        <v>65</v>
      </c>
      <c r="D5" s="13" t="s">
        <v>7</v>
      </c>
      <c r="E5" s="57"/>
    </row>
    <row r="6" spans="1:6">
      <c r="A6" s="13">
        <v>2</v>
      </c>
      <c r="B6" s="13">
        <v>4</v>
      </c>
      <c r="C6" s="13">
        <v>5</v>
      </c>
      <c r="D6" s="13">
        <v>8</v>
      </c>
      <c r="E6" s="57"/>
    </row>
    <row r="7" spans="1:6">
      <c r="A7" s="64" t="s">
        <v>1</v>
      </c>
      <c r="B7" s="65"/>
      <c r="C7" s="65"/>
      <c r="D7" s="28">
        <f>D8+D15+D17+D19+D21+D24</f>
        <v>9061.6</v>
      </c>
      <c r="E7" s="57"/>
    </row>
    <row r="8" spans="1:6" ht="27.75" customHeight="1">
      <c r="A8" s="64" t="s">
        <v>66</v>
      </c>
      <c r="B8" s="66" t="s">
        <v>91</v>
      </c>
      <c r="C8" s="66" t="s">
        <v>92</v>
      </c>
      <c r="D8" s="28">
        <f>D9+D10+D11+D12+D13+D14</f>
        <v>3995.5</v>
      </c>
      <c r="E8" s="57"/>
    </row>
    <row r="9" spans="1:6" ht="54" customHeight="1">
      <c r="A9" s="67" t="s">
        <v>67</v>
      </c>
      <c r="B9" s="68" t="s">
        <v>91</v>
      </c>
      <c r="C9" s="68" t="s">
        <v>94</v>
      </c>
      <c r="D9" s="140">
        <f>716.1-1.7</f>
        <v>714.4</v>
      </c>
      <c r="E9" s="58"/>
      <c r="F9" s="51"/>
    </row>
    <row r="10" spans="1:6" ht="90" customHeight="1">
      <c r="A10" s="67" t="s">
        <v>68</v>
      </c>
      <c r="B10" s="68" t="s">
        <v>91</v>
      </c>
      <c r="C10" s="68" t="s">
        <v>95</v>
      </c>
      <c r="D10" s="140">
        <f>2302-48.6+920</f>
        <v>3173.4</v>
      </c>
      <c r="E10" s="58"/>
      <c r="F10" s="51"/>
    </row>
    <row r="11" spans="1:6" ht="90" customHeight="1">
      <c r="A11" s="67" t="s">
        <v>69</v>
      </c>
      <c r="B11" s="68" t="s">
        <v>91</v>
      </c>
      <c r="C11" s="68" t="s">
        <v>93</v>
      </c>
      <c r="D11" s="140">
        <f>44.5+1.7</f>
        <v>46.2</v>
      </c>
      <c r="E11" s="58"/>
      <c r="F11" s="51"/>
    </row>
    <row r="12" spans="1:6">
      <c r="A12" s="67" t="s">
        <v>111</v>
      </c>
      <c r="B12" s="68" t="s">
        <v>91</v>
      </c>
      <c r="C12" s="68" t="s">
        <v>110</v>
      </c>
      <c r="D12" s="140">
        <v>60.5</v>
      </c>
      <c r="E12" s="59"/>
      <c r="F12" s="51"/>
    </row>
    <row r="13" spans="1:6" ht="28.5" customHeight="1">
      <c r="A13" s="67" t="s">
        <v>70</v>
      </c>
      <c r="B13" s="68" t="s">
        <v>91</v>
      </c>
      <c r="C13" s="68">
        <v>11</v>
      </c>
      <c r="D13" s="140">
        <v>1</v>
      </c>
      <c r="E13" s="57"/>
    </row>
    <row r="14" spans="1:6" ht="29.25" hidden="1" customHeight="1">
      <c r="A14" s="61" t="s">
        <v>118</v>
      </c>
      <c r="B14" s="68" t="s">
        <v>91</v>
      </c>
      <c r="C14" s="68" t="s">
        <v>117</v>
      </c>
      <c r="D14" s="140">
        <v>0</v>
      </c>
      <c r="E14" s="57"/>
    </row>
    <row r="15" spans="1:6" ht="28.5" customHeight="1">
      <c r="A15" s="64" t="s">
        <v>71</v>
      </c>
      <c r="B15" s="66" t="s">
        <v>94</v>
      </c>
      <c r="C15" s="66" t="s">
        <v>92</v>
      </c>
      <c r="D15" s="141">
        <f>D16</f>
        <v>168.7</v>
      </c>
      <c r="E15" s="57"/>
    </row>
    <row r="16" spans="1:6" ht="26.25" customHeight="1">
      <c r="A16" s="67" t="s">
        <v>72</v>
      </c>
      <c r="B16" s="68" t="s">
        <v>94</v>
      </c>
      <c r="C16" s="68" t="s">
        <v>90</v>
      </c>
      <c r="D16" s="140">
        <v>168.7</v>
      </c>
      <c r="E16" s="57"/>
    </row>
    <row r="17" spans="1:5" ht="45.75" customHeight="1">
      <c r="A17" s="64" t="s">
        <v>73</v>
      </c>
      <c r="B17" s="66" t="s">
        <v>90</v>
      </c>
      <c r="C17" s="66" t="s">
        <v>92</v>
      </c>
      <c r="D17" s="141">
        <f>D18</f>
        <v>11.6</v>
      </c>
      <c r="E17" s="57"/>
    </row>
    <row r="18" spans="1:5" ht="57.75" customHeight="1">
      <c r="A18" s="69" t="s">
        <v>74</v>
      </c>
      <c r="B18" s="70" t="s">
        <v>90</v>
      </c>
      <c r="C18" s="68">
        <v>10</v>
      </c>
      <c r="D18" s="142">
        <v>11.6</v>
      </c>
      <c r="E18" s="57"/>
    </row>
    <row r="19" spans="1:5" ht="27.75" customHeight="1">
      <c r="A19" s="64" t="s">
        <v>75</v>
      </c>
      <c r="B19" s="66" t="s">
        <v>95</v>
      </c>
      <c r="C19" s="66" t="s">
        <v>92</v>
      </c>
      <c r="D19" s="141">
        <f>D20</f>
        <v>2830.7</v>
      </c>
      <c r="E19" s="57"/>
    </row>
    <row r="20" spans="1:5" ht="29.25" customHeight="1">
      <c r="A20" s="67" t="s">
        <v>76</v>
      </c>
      <c r="B20" s="68" t="s">
        <v>95</v>
      </c>
      <c r="C20" s="68" t="s">
        <v>96</v>
      </c>
      <c r="D20" s="140">
        <f>924.9+1905.8</f>
        <v>2830.7</v>
      </c>
      <c r="E20" s="57"/>
    </row>
    <row r="21" spans="1:5" ht="26.25" customHeight="1">
      <c r="A21" s="64" t="s">
        <v>77</v>
      </c>
      <c r="B21" s="66" t="s">
        <v>97</v>
      </c>
      <c r="C21" s="66" t="s">
        <v>92</v>
      </c>
      <c r="D21" s="141">
        <f>D23+D22</f>
        <v>212</v>
      </c>
      <c r="E21" s="57"/>
    </row>
    <row r="22" spans="1:5" ht="28.5" customHeight="1">
      <c r="A22" s="67" t="s">
        <v>123</v>
      </c>
      <c r="B22" s="68" t="s">
        <v>97</v>
      </c>
      <c r="C22" s="68" t="s">
        <v>94</v>
      </c>
      <c r="D22" s="140">
        <v>80</v>
      </c>
      <c r="E22" s="57"/>
    </row>
    <row r="23" spans="1:5" ht="26.25" customHeight="1">
      <c r="A23" s="67" t="s">
        <v>78</v>
      </c>
      <c r="B23" s="68" t="s">
        <v>97</v>
      </c>
      <c r="C23" s="68" t="s">
        <v>90</v>
      </c>
      <c r="D23" s="140">
        <f>22+110</f>
        <v>132</v>
      </c>
      <c r="E23" s="57"/>
    </row>
    <row r="24" spans="1:5" ht="28.5" customHeight="1">
      <c r="A24" s="64" t="s">
        <v>79</v>
      </c>
      <c r="B24" s="66" t="s">
        <v>98</v>
      </c>
      <c r="C24" s="66" t="s">
        <v>92</v>
      </c>
      <c r="D24" s="141">
        <f>D25</f>
        <v>1843.1</v>
      </c>
      <c r="E24" s="57"/>
    </row>
    <row r="25" spans="1:5" ht="25.5" customHeight="1">
      <c r="A25" s="67" t="s">
        <v>80</v>
      </c>
      <c r="B25" s="68" t="s">
        <v>98</v>
      </c>
      <c r="C25" s="68" t="s">
        <v>91</v>
      </c>
      <c r="D25" s="140">
        <f>1067.8+100+75.3+600</f>
        <v>1843.1</v>
      </c>
      <c r="E25" s="57"/>
    </row>
    <row r="26" spans="1:5">
      <c r="A26" s="2"/>
      <c r="B26" s="2"/>
      <c r="C26" s="2"/>
      <c r="D26" s="2"/>
      <c r="E26" s="57"/>
    </row>
    <row r="27" spans="1:5">
      <c r="A27" s="2"/>
      <c r="B27" s="2"/>
      <c r="C27" s="2"/>
      <c r="D27" s="2"/>
      <c r="E27" s="57"/>
    </row>
    <row r="28" spans="1:5">
      <c r="A28" s="184" t="s">
        <v>124</v>
      </c>
      <c r="B28" s="184"/>
    </row>
    <row r="29" spans="1:5">
      <c r="A29" s="73" t="s">
        <v>133</v>
      </c>
      <c r="B29" s="73"/>
    </row>
    <row r="30" spans="1:5">
      <c r="A30" s="1" t="s">
        <v>128</v>
      </c>
      <c r="B30" s="1"/>
      <c r="C30" s="1"/>
    </row>
    <row r="31" spans="1:5">
      <c r="A31" s="1" t="s">
        <v>218</v>
      </c>
      <c r="D31" s="1" t="s">
        <v>130</v>
      </c>
    </row>
    <row r="32" spans="1:5">
      <c r="A32" s="1"/>
      <c r="D32" s="1"/>
    </row>
  </sheetData>
  <mergeCells count="3">
    <mergeCell ref="C1:D1"/>
    <mergeCell ref="A3:D3"/>
    <mergeCell ref="A28:B28"/>
  </mergeCells>
  <pageMargins left="0.70866141732283472" right="0.70866141732283472" top="0.74803149606299213" bottom="0.74803149606299213" header="0.31496062992125984" footer="0.31496062992125984"/>
  <pageSetup paperSize="9" scale="56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7"/>
  <sheetViews>
    <sheetView view="pageBreakPreview" topLeftCell="A57" zoomScale="73" zoomScaleNormal="70" zoomScaleSheetLayoutView="73" workbookViewId="0">
      <selection activeCell="O83" sqref="O83"/>
    </sheetView>
  </sheetViews>
  <sheetFormatPr defaultColWidth="9.140625" defaultRowHeight="18.75"/>
  <cols>
    <col min="1" max="1" width="12.7109375" style="6" customWidth="1"/>
    <col min="2" max="2" width="73.85546875" style="6" customWidth="1"/>
    <col min="3" max="3" width="23.85546875" style="6" customWidth="1"/>
    <col min="4" max="4" width="17.85546875" style="6" customWidth="1"/>
    <col min="5" max="5" width="17.7109375" style="6" customWidth="1"/>
    <col min="6" max="6" width="15.85546875" style="8" customWidth="1"/>
    <col min="7" max="7" width="16.7109375" style="53" customWidth="1"/>
    <col min="8" max="8" width="24.7109375" style="54" customWidth="1"/>
    <col min="9" max="9" width="9.140625" style="8"/>
    <col min="10" max="16384" width="9.140625" style="6"/>
  </cols>
  <sheetData>
    <row r="1" spans="1:9" ht="288" customHeight="1">
      <c r="D1" s="195" t="s">
        <v>188</v>
      </c>
      <c r="E1" s="195"/>
    </row>
    <row r="3" spans="1:9" ht="15" customHeight="1">
      <c r="A3" s="196" t="s">
        <v>2</v>
      </c>
      <c r="B3" s="196"/>
      <c r="C3" s="196"/>
      <c r="D3" s="196"/>
      <c r="E3" s="196"/>
      <c r="F3" s="7"/>
    </row>
    <row r="4" spans="1:9" ht="43.5" customHeight="1">
      <c r="A4" s="194" t="s">
        <v>127</v>
      </c>
      <c r="B4" s="194"/>
      <c r="C4" s="194"/>
      <c r="D4" s="194"/>
      <c r="E4" s="194"/>
      <c r="F4" s="7"/>
    </row>
    <row r="5" spans="1:9" hidden="1">
      <c r="A5" s="4"/>
      <c r="B5" s="4"/>
      <c r="C5" s="4"/>
      <c r="D5" s="4"/>
      <c r="E5" s="4"/>
      <c r="F5" s="7"/>
    </row>
    <row r="6" spans="1:9">
      <c r="A6" s="4"/>
      <c r="B6" s="4"/>
      <c r="C6" s="4"/>
      <c r="D6" s="4"/>
      <c r="E6" s="10" t="s">
        <v>0</v>
      </c>
      <c r="F6" s="7"/>
    </row>
    <row r="7" spans="1:9">
      <c r="A7" s="18" t="s">
        <v>3</v>
      </c>
      <c r="B7" s="18" t="s">
        <v>4</v>
      </c>
      <c r="C7" s="33" t="s">
        <v>5</v>
      </c>
      <c r="D7" s="18" t="s">
        <v>6</v>
      </c>
      <c r="E7" s="33" t="s">
        <v>7</v>
      </c>
      <c r="F7" s="7"/>
    </row>
    <row r="8" spans="1:9">
      <c r="A8" s="18">
        <v>1</v>
      </c>
      <c r="B8" s="18">
        <v>2</v>
      </c>
      <c r="C8" s="18">
        <v>3</v>
      </c>
      <c r="D8" s="33">
        <v>4</v>
      </c>
      <c r="E8" s="18">
        <v>5</v>
      </c>
      <c r="F8" s="7"/>
    </row>
    <row r="9" spans="1:9">
      <c r="A9" s="18"/>
      <c r="B9" s="18" t="s">
        <v>8</v>
      </c>
      <c r="C9" s="34"/>
      <c r="D9" s="35"/>
      <c r="E9" s="23">
        <f>E10+E24+E28</f>
        <v>9061.5999999999985</v>
      </c>
      <c r="F9" s="36"/>
      <c r="G9" s="37"/>
      <c r="H9" s="55"/>
      <c r="I9" s="37"/>
    </row>
    <row r="10" spans="1:9" ht="37.5">
      <c r="A10" s="18"/>
      <c r="B10" s="32" t="s">
        <v>100</v>
      </c>
      <c r="C10" s="38" t="s">
        <v>10</v>
      </c>
      <c r="D10" s="35"/>
      <c r="E10" s="23">
        <f>E11+E14</f>
        <v>3858.8</v>
      </c>
      <c r="F10" s="36"/>
      <c r="G10" s="37"/>
      <c r="H10" s="55"/>
      <c r="I10" s="37"/>
    </row>
    <row r="11" spans="1:9" ht="37.5">
      <c r="A11" s="18"/>
      <c r="B11" s="32" t="s">
        <v>11</v>
      </c>
      <c r="C11" s="34" t="s">
        <v>12</v>
      </c>
      <c r="D11" s="35"/>
      <c r="E11" s="26">
        <f>E13</f>
        <v>714.4</v>
      </c>
      <c r="F11" s="36"/>
      <c r="G11" s="37"/>
      <c r="H11" s="55"/>
      <c r="I11" s="37"/>
    </row>
    <row r="12" spans="1:9" ht="37.5">
      <c r="A12" s="18"/>
      <c r="B12" s="32" t="s">
        <v>13</v>
      </c>
      <c r="C12" s="34" t="s">
        <v>14</v>
      </c>
      <c r="D12" s="35"/>
      <c r="E12" s="26">
        <f>E13</f>
        <v>714.4</v>
      </c>
      <c r="F12" s="36"/>
      <c r="G12" s="37"/>
      <c r="H12" s="55"/>
      <c r="I12" s="37"/>
    </row>
    <row r="13" spans="1:9" ht="75">
      <c r="A13" s="18"/>
      <c r="B13" s="39" t="s">
        <v>15</v>
      </c>
      <c r="C13" s="34" t="s">
        <v>14</v>
      </c>
      <c r="D13" s="35">
        <v>100</v>
      </c>
      <c r="E13" s="26">
        <f>716.1-1.7</f>
        <v>714.4</v>
      </c>
      <c r="F13" s="36"/>
      <c r="G13" s="37"/>
      <c r="H13" s="55"/>
      <c r="I13" s="37"/>
    </row>
    <row r="14" spans="1:9" ht="50.25" customHeight="1">
      <c r="A14" s="18"/>
      <c r="B14" s="40" t="s">
        <v>16</v>
      </c>
      <c r="C14" s="41" t="s">
        <v>17</v>
      </c>
      <c r="D14" s="42"/>
      <c r="E14" s="43">
        <f>E15+E21+E23</f>
        <v>3144.4</v>
      </c>
      <c r="F14" s="36"/>
      <c r="G14" s="37"/>
      <c r="H14" s="55"/>
      <c r="I14" s="37"/>
    </row>
    <row r="15" spans="1:9" ht="37.5">
      <c r="A15" s="18"/>
      <c r="B15" s="44" t="s">
        <v>13</v>
      </c>
      <c r="C15" s="34" t="s">
        <v>18</v>
      </c>
      <c r="D15" s="35"/>
      <c r="E15" s="26">
        <f>E16+E17+E19</f>
        <v>3143.1</v>
      </c>
      <c r="F15" s="36"/>
      <c r="G15" s="37"/>
      <c r="H15" s="55"/>
      <c r="I15" s="37"/>
    </row>
    <row r="16" spans="1:9" ht="75">
      <c r="A16" s="18"/>
      <c r="B16" s="44" t="s">
        <v>15</v>
      </c>
      <c r="C16" s="34" t="s">
        <v>18</v>
      </c>
      <c r="D16" s="35">
        <v>100</v>
      </c>
      <c r="E16" s="26">
        <f>1859.4-8.4+840</f>
        <v>2691</v>
      </c>
      <c r="F16" s="36"/>
      <c r="G16" s="37"/>
      <c r="H16" s="55"/>
      <c r="I16" s="37"/>
    </row>
    <row r="17" spans="1:9" ht="37.5">
      <c r="A17" s="18"/>
      <c r="B17" s="32" t="s">
        <v>19</v>
      </c>
      <c r="C17" s="34" t="s">
        <v>18</v>
      </c>
      <c r="D17" s="35">
        <v>200</v>
      </c>
      <c r="E17" s="26">
        <f>402.6-40.2+80</f>
        <v>442.40000000000003</v>
      </c>
      <c r="F17" s="36"/>
      <c r="G17" s="37"/>
      <c r="H17" s="55"/>
      <c r="I17" s="37"/>
    </row>
    <row r="18" spans="1:9" hidden="1">
      <c r="A18" s="18"/>
      <c r="B18" s="32" t="s">
        <v>20</v>
      </c>
      <c r="C18" s="34" t="s">
        <v>18</v>
      </c>
      <c r="D18" s="35">
        <v>800</v>
      </c>
      <c r="E18" s="26"/>
      <c r="F18" s="36"/>
      <c r="G18" s="37"/>
      <c r="H18" s="55"/>
      <c r="I18" s="37"/>
    </row>
    <row r="19" spans="1:9">
      <c r="A19" s="18"/>
      <c r="B19" s="32" t="s">
        <v>20</v>
      </c>
      <c r="C19" s="34" t="s">
        <v>18</v>
      </c>
      <c r="D19" s="35">
        <v>800</v>
      </c>
      <c r="E19" s="26">
        <v>9.6999999999999993</v>
      </c>
      <c r="F19" s="36"/>
      <c r="G19" s="37"/>
      <c r="H19" s="55"/>
      <c r="I19" s="37"/>
    </row>
    <row r="20" spans="1:9" ht="37.5">
      <c r="A20" s="18"/>
      <c r="B20" s="32" t="s">
        <v>21</v>
      </c>
      <c r="C20" s="34" t="s">
        <v>22</v>
      </c>
      <c r="D20" s="35"/>
      <c r="E20" s="26">
        <f>E21</f>
        <v>1</v>
      </c>
      <c r="F20" s="36"/>
      <c r="G20" s="37"/>
      <c r="H20" s="55"/>
      <c r="I20" s="37"/>
    </row>
    <row r="21" spans="1:9">
      <c r="A21" s="18"/>
      <c r="B21" s="32" t="s">
        <v>20</v>
      </c>
      <c r="C21" s="34" t="s">
        <v>22</v>
      </c>
      <c r="D21" s="35">
        <v>800</v>
      </c>
      <c r="E21" s="26">
        <v>1</v>
      </c>
      <c r="F21" s="36"/>
      <c r="G21" s="37"/>
      <c r="H21" s="55"/>
      <c r="I21" s="37"/>
    </row>
    <row r="22" spans="1:9" ht="37.5">
      <c r="A22" s="18"/>
      <c r="B22" s="39" t="s">
        <v>23</v>
      </c>
      <c r="C22" s="45" t="s">
        <v>105</v>
      </c>
      <c r="D22" s="46"/>
      <c r="E22" s="26">
        <f>E23</f>
        <v>0.3</v>
      </c>
      <c r="F22" s="36"/>
      <c r="G22" s="37"/>
      <c r="H22" s="55"/>
      <c r="I22" s="37"/>
    </row>
    <row r="23" spans="1:9">
      <c r="A23" s="18"/>
      <c r="B23" s="32" t="s">
        <v>24</v>
      </c>
      <c r="C23" s="34" t="s">
        <v>25</v>
      </c>
      <c r="D23" s="35">
        <v>500</v>
      </c>
      <c r="E23" s="26">
        <v>0.3</v>
      </c>
      <c r="F23" s="36"/>
      <c r="G23" s="37"/>
      <c r="H23" s="55"/>
      <c r="I23" s="37"/>
    </row>
    <row r="24" spans="1:9">
      <c r="A24" s="18"/>
      <c r="B24" s="32" t="s">
        <v>26</v>
      </c>
      <c r="C24" s="38" t="s">
        <v>27</v>
      </c>
      <c r="D24" s="35"/>
      <c r="E24" s="23">
        <f>E25</f>
        <v>46.2</v>
      </c>
      <c r="F24" s="36"/>
      <c r="G24" s="37"/>
      <c r="H24" s="55"/>
      <c r="I24" s="37"/>
    </row>
    <row r="25" spans="1:9" ht="37.5">
      <c r="A25" s="18"/>
      <c r="B25" s="32" t="s">
        <v>28</v>
      </c>
      <c r="C25" s="34" t="s">
        <v>29</v>
      </c>
      <c r="D25" s="35"/>
      <c r="E25" s="26">
        <f>E26</f>
        <v>46.2</v>
      </c>
      <c r="F25" s="36"/>
      <c r="G25" s="37"/>
      <c r="H25" s="55"/>
      <c r="I25" s="37"/>
    </row>
    <row r="26" spans="1:9" ht="56.25">
      <c r="A26" s="18"/>
      <c r="B26" s="32" t="s">
        <v>30</v>
      </c>
      <c r="C26" s="34" t="s">
        <v>31</v>
      </c>
      <c r="D26" s="35"/>
      <c r="E26" s="26">
        <f>E27</f>
        <v>46.2</v>
      </c>
      <c r="F26" s="36"/>
      <c r="G26" s="37"/>
      <c r="H26" s="55"/>
      <c r="I26" s="37"/>
    </row>
    <row r="27" spans="1:9">
      <c r="A27" s="18"/>
      <c r="B27" s="32" t="s">
        <v>24</v>
      </c>
      <c r="C27" s="34" t="s">
        <v>31</v>
      </c>
      <c r="D27" s="35">
        <v>500</v>
      </c>
      <c r="E27" s="26">
        <f>44.5+1.7</f>
        <v>46.2</v>
      </c>
      <c r="F27" s="36"/>
      <c r="G27" s="37"/>
      <c r="H27" s="55"/>
      <c r="I27" s="37"/>
    </row>
    <row r="28" spans="1:9">
      <c r="A28" s="18"/>
      <c r="B28" s="32" t="s">
        <v>32</v>
      </c>
      <c r="C28" s="38" t="s">
        <v>33</v>
      </c>
      <c r="D28" s="35"/>
      <c r="E28" s="23">
        <f>E29+E33+E41+E51+E56</f>
        <v>5156.5999999999995</v>
      </c>
      <c r="F28" s="36"/>
      <c r="G28" s="37"/>
      <c r="H28" s="55"/>
      <c r="I28" s="37"/>
    </row>
    <row r="29" spans="1:9">
      <c r="A29" s="18"/>
      <c r="B29" s="32" t="s">
        <v>34</v>
      </c>
      <c r="C29" s="34" t="s">
        <v>35</v>
      </c>
      <c r="D29" s="35"/>
      <c r="E29" s="26">
        <f>E30</f>
        <v>2830.7</v>
      </c>
      <c r="F29" s="36"/>
      <c r="G29" s="37"/>
      <c r="H29" s="55"/>
      <c r="I29" s="37"/>
    </row>
    <row r="30" spans="1:9">
      <c r="A30" s="18"/>
      <c r="B30" s="39" t="s">
        <v>36</v>
      </c>
      <c r="C30" s="45" t="s">
        <v>37</v>
      </c>
      <c r="D30" s="35"/>
      <c r="E30" s="26">
        <f>E31</f>
        <v>2830.7</v>
      </c>
      <c r="F30" s="36"/>
      <c r="G30" s="37"/>
      <c r="H30" s="55"/>
      <c r="I30" s="37"/>
    </row>
    <row r="31" spans="1:9" ht="131.25">
      <c r="A31" s="18"/>
      <c r="B31" s="72" t="s">
        <v>132</v>
      </c>
      <c r="C31" s="34" t="s">
        <v>131</v>
      </c>
      <c r="D31" s="35"/>
      <c r="E31" s="26">
        <f>E32</f>
        <v>2830.7</v>
      </c>
      <c r="F31" s="36"/>
      <c r="G31" s="37"/>
      <c r="H31" s="55"/>
      <c r="I31" s="37"/>
    </row>
    <row r="32" spans="1:9" ht="45.75" customHeight="1">
      <c r="A32" s="18"/>
      <c r="B32" s="39" t="s">
        <v>19</v>
      </c>
      <c r="C32" s="34" t="s">
        <v>131</v>
      </c>
      <c r="D32" s="46">
        <v>200</v>
      </c>
      <c r="E32" s="26">
        <f>924.9+1905.8</f>
        <v>2830.7</v>
      </c>
      <c r="F32" s="36"/>
      <c r="G32" s="37"/>
      <c r="H32" s="55"/>
      <c r="I32" s="37"/>
    </row>
    <row r="33" spans="1:9">
      <c r="A33" s="18"/>
      <c r="B33" s="39" t="s">
        <v>38</v>
      </c>
      <c r="C33" s="45" t="s">
        <v>39</v>
      </c>
      <c r="D33" s="46"/>
      <c r="E33" s="47">
        <f>E34</f>
        <v>212</v>
      </c>
      <c r="F33" s="36"/>
      <c r="G33" s="37"/>
      <c r="H33" s="55"/>
      <c r="I33" s="37"/>
    </row>
    <row r="34" spans="1:9" ht="36.75" customHeight="1">
      <c r="A34" s="18"/>
      <c r="B34" s="32" t="s">
        <v>40</v>
      </c>
      <c r="C34" s="34" t="s">
        <v>41</v>
      </c>
      <c r="D34" s="35"/>
      <c r="E34" s="26">
        <f>E37+E39+E35</f>
        <v>212</v>
      </c>
      <c r="F34" s="36"/>
      <c r="G34" s="37"/>
      <c r="H34" s="55"/>
      <c r="I34" s="37"/>
    </row>
    <row r="35" spans="1:9" ht="33.75" customHeight="1">
      <c r="A35" s="18"/>
      <c r="B35" s="32" t="s">
        <v>122</v>
      </c>
      <c r="C35" s="143" t="s">
        <v>119</v>
      </c>
      <c r="D35" s="35"/>
      <c r="E35" s="26">
        <v>80</v>
      </c>
      <c r="F35" s="36"/>
      <c r="G35" s="37"/>
      <c r="H35" s="55"/>
      <c r="I35" s="37"/>
    </row>
    <row r="36" spans="1:9" ht="39.75" customHeight="1">
      <c r="A36" s="18"/>
      <c r="B36" s="32" t="s">
        <v>19</v>
      </c>
      <c r="C36" s="143" t="s">
        <v>119</v>
      </c>
      <c r="D36" s="35">
        <v>200</v>
      </c>
      <c r="E36" s="26">
        <v>80</v>
      </c>
      <c r="F36" s="36"/>
      <c r="G36" s="37"/>
      <c r="H36" s="55"/>
      <c r="I36" s="37"/>
    </row>
    <row r="37" spans="1:9">
      <c r="A37" s="18"/>
      <c r="B37" s="32" t="s">
        <v>42</v>
      </c>
      <c r="C37" s="34" t="s">
        <v>43</v>
      </c>
      <c r="D37" s="35"/>
      <c r="E37" s="26">
        <f>E38</f>
        <v>132</v>
      </c>
      <c r="F37" s="36"/>
      <c r="G37" s="37"/>
      <c r="H37" s="55"/>
      <c r="I37" s="37"/>
    </row>
    <row r="38" spans="1:9" ht="36" customHeight="1">
      <c r="A38" s="18"/>
      <c r="B38" s="32" t="s">
        <v>19</v>
      </c>
      <c r="C38" s="34" t="s">
        <v>43</v>
      </c>
      <c r="D38" s="35">
        <v>200</v>
      </c>
      <c r="E38" s="26">
        <f>22+110</f>
        <v>132</v>
      </c>
      <c r="F38" s="36"/>
      <c r="G38" s="37"/>
      <c r="H38" s="55"/>
      <c r="I38" s="37"/>
    </row>
    <row r="39" spans="1:9" hidden="1">
      <c r="A39" s="18"/>
      <c r="B39" s="32" t="s">
        <v>44</v>
      </c>
      <c r="C39" s="34" t="s">
        <v>45</v>
      </c>
      <c r="D39" s="35"/>
      <c r="E39" s="26">
        <f>E40</f>
        <v>0</v>
      </c>
      <c r="F39" s="36"/>
      <c r="G39" s="37"/>
      <c r="H39" s="55"/>
      <c r="I39" s="37"/>
    </row>
    <row r="40" spans="1:9" ht="37.5" hidden="1">
      <c r="A40" s="18"/>
      <c r="B40" s="32" t="s">
        <v>19</v>
      </c>
      <c r="C40" s="34" t="s">
        <v>45</v>
      </c>
      <c r="D40" s="35">
        <v>200</v>
      </c>
      <c r="E40" s="26"/>
      <c r="F40" s="36"/>
      <c r="G40" s="37"/>
      <c r="H40" s="55"/>
      <c r="I40" s="37"/>
    </row>
    <row r="41" spans="1:9">
      <c r="A41" s="18"/>
      <c r="B41" s="32" t="s">
        <v>46</v>
      </c>
      <c r="C41" s="34" t="s">
        <v>47</v>
      </c>
      <c r="D41" s="48"/>
      <c r="E41" s="26">
        <f>E42</f>
        <v>1583.1</v>
      </c>
      <c r="F41" s="36"/>
      <c r="G41" s="37"/>
      <c r="H41" s="55"/>
      <c r="I41" s="37"/>
    </row>
    <row r="42" spans="1:9">
      <c r="A42" s="18"/>
      <c r="B42" s="32" t="s">
        <v>48</v>
      </c>
      <c r="C42" s="34" t="s">
        <v>49</v>
      </c>
      <c r="D42" s="48"/>
      <c r="E42" s="26">
        <f>E43+E49+E47</f>
        <v>1583.1</v>
      </c>
      <c r="F42" s="36"/>
      <c r="G42" s="37"/>
      <c r="H42" s="55"/>
      <c r="I42" s="37"/>
    </row>
    <row r="43" spans="1:9" ht="37.5">
      <c r="A43" s="18"/>
      <c r="B43" s="32" t="s">
        <v>50</v>
      </c>
      <c r="C43" s="34" t="s">
        <v>51</v>
      </c>
      <c r="D43" s="48"/>
      <c r="E43" s="26">
        <f>E44+E45+E46</f>
        <v>1583.1</v>
      </c>
      <c r="F43" s="36"/>
      <c r="G43" s="37"/>
      <c r="H43" s="55"/>
      <c r="I43" s="37"/>
    </row>
    <row r="44" spans="1:9" ht="87" customHeight="1">
      <c r="A44" s="18"/>
      <c r="B44" s="63" t="s">
        <v>15</v>
      </c>
      <c r="C44" s="34" t="s">
        <v>51</v>
      </c>
      <c r="D44" s="35">
        <v>100</v>
      </c>
      <c r="E44" s="26">
        <f>746.5+100+208.3+430</f>
        <v>1484.8</v>
      </c>
      <c r="F44" s="36"/>
      <c r="G44" s="37"/>
      <c r="H44" s="55"/>
      <c r="I44" s="37"/>
    </row>
    <row r="45" spans="1:9" ht="36" customHeight="1">
      <c r="A45" s="18"/>
      <c r="B45" s="32" t="s">
        <v>19</v>
      </c>
      <c r="C45" s="34" t="s">
        <v>51</v>
      </c>
      <c r="D45" s="35">
        <v>200</v>
      </c>
      <c r="E45" s="26">
        <f>100-1.7</f>
        <v>98.3</v>
      </c>
      <c r="F45" s="36"/>
      <c r="G45" s="37"/>
      <c r="H45" s="55"/>
      <c r="I45" s="37"/>
    </row>
    <row r="46" spans="1:9" ht="17.25" hidden="1" customHeight="1">
      <c r="A46" s="18"/>
      <c r="B46" s="32" t="s">
        <v>20</v>
      </c>
      <c r="C46" s="34" t="s">
        <v>51</v>
      </c>
      <c r="D46" s="35">
        <v>800</v>
      </c>
      <c r="E46" s="26">
        <v>0</v>
      </c>
      <c r="F46" s="36"/>
      <c r="G46" s="37"/>
      <c r="H46" s="55"/>
      <c r="I46" s="37"/>
    </row>
    <row r="47" spans="1:9" ht="56.25" hidden="1">
      <c r="A47" s="18"/>
      <c r="B47" s="32" t="s">
        <v>115</v>
      </c>
      <c r="C47" s="34" t="s">
        <v>114</v>
      </c>
      <c r="D47" s="35"/>
      <c r="E47" s="26">
        <f>E48</f>
        <v>0</v>
      </c>
      <c r="F47" s="36"/>
      <c r="G47" s="37"/>
      <c r="H47" s="55"/>
      <c r="I47" s="37"/>
    </row>
    <row r="48" spans="1:9" ht="37.5" hidden="1">
      <c r="A48" s="18"/>
      <c r="B48" s="32" t="s">
        <v>19</v>
      </c>
      <c r="C48" s="34" t="s">
        <v>114</v>
      </c>
      <c r="D48" s="35">
        <v>200</v>
      </c>
      <c r="E48" s="26"/>
      <c r="F48" s="36"/>
      <c r="G48" s="37"/>
      <c r="H48" s="55"/>
      <c r="I48" s="37"/>
    </row>
    <row r="49" spans="1:9" ht="37.5" hidden="1">
      <c r="A49" s="18"/>
      <c r="B49" s="32" t="s">
        <v>108</v>
      </c>
      <c r="C49" s="34" t="s">
        <v>107</v>
      </c>
      <c r="D49" s="35"/>
      <c r="E49" s="26"/>
      <c r="F49" s="36"/>
      <c r="G49" s="37"/>
      <c r="H49" s="55"/>
      <c r="I49" s="37"/>
    </row>
    <row r="50" spans="1:9" ht="37.5" hidden="1">
      <c r="A50" s="18"/>
      <c r="B50" s="32" t="s">
        <v>19</v>
      </c>
      <c r="C50" s="34" t="s">
        <v>107</v>
      </c>
      <c r="D50" s="35">
        <v>200</v>
      </c>
      <c r="E50" s="26"/>
      <c r="F50" s="36"/>
      <c r="G50" s="37"/>
      <c r="H50" s="55"/>
      <c r="I50" s="37"/>
    </row>
    <row r="51" spans="1:9">
      <c r="A51" s="18"/>
      <c r="B51" s="32" t="s">
        <v>52</v>
      </c>
      <c r="C51" s="34" t="s">
        <v>53</v>
      </c>
      <c r="D51" s="48"/>
      <c r="E51" s="26">
        <f>E52</f>
        <v>260</v>
      </c>
      <c r="F51" s="36"/>
      <c r="G51" s="37"/>
      <c r="H51" s="55"/>
      <c r="I51" s="37"/>
    </row>
    <row r="52" spans="1:9">
      <c r="A52" s="18"/>
      <c r="B52" s="32" t="s">
        <v>86</v>
      </c>
      <c r="C52" s="34" t="s">
        <v>54</v>
      </c>
      <c r="D52" s="48"/>
      <c r="E52" s="26">
        <f>E53</f>
        <v>260</v>
      </c>
      <c r="F52" s="36"/>
      <c r="G52" s="37"/>
      <c r="H52" s="55"/>
      <c r="I52" s="37"/>
    </row>
    <row r="53" spans="1:9" ht="37.5">
      <c r="A53" s="18"/>
      <c r="B53" s="32" t="s">
        <v>50</v>
      </c>
      <c r="C53" s="34" t="s">
        <v>55</v>
      </c>
      <c r="D53" s="48"/>
      <c r="E53" s="26">
        <f>E54+E55</f>
        <v>260</v>
      </c>
      <c r="F53" s="36"/>
      <c r="G53" s="37"/>
      <c r="H53" s="55"/>
      <c r="I53" s="37"/>
    </row>
    <row r="54" spans="1:9" ht="74.25" customHeight="1">
      <c r="A54" s="18"/>
      <c r="B54" s="40" t="s">
        <v>15</v>
      </c>
      <c r="C54" s="34" t="s">
        <v>55</v>
      </c>
      <c r="D54" s="46">
        <v>100</v>
      </c>
      <c r="E54" s="47">
        <f>208.3-118.3+170</f>
        <v>260</v>
      </c>
      <c r="F54" s="36"/>
      <c r="G54" s="37"/>
      <c r="H54" s="55"/>
      <c r="I54" s="37"/>
    </row>
    <row r="55" spans="1:9" ht="37.5" hidden="1">
      <c r="A55" s="18"/>
      <c r="B55" s="40" t="s">
        <v>19</v>
      </c>
      <c r="C55" s="34" t="s">
        <v>55</v>
      </c>
      <c r="D55" s="46">
        <v>200</v>
      </c>
      <c r="E55" s="47">
        <v>0</v>
      </c>
      <c r="F55" s="36"/>
      <c r="G55" s="37"/>
      <c r="H55" s="55"/>
      <c r="I55" s="37"/>
    </row>
    <row r="56" spans="1:9">
      <c r="A56" s="18"/>
      <c r="B56" s="32" t="s">
        <v>63</v>
      </c>
      <c r="C56" s="45" t="s">
        <v>56</v>
      </c>
      <c r="D56" s="35"/>
      <c r="E56" s="47">
        <f>E57</f>
        <v>270.8</v>
      </c>
      <c r="F56" s="36"/>
      <c r="G56" s="37"/>
      <c r="H56" s="55"/>
      <c r="I56" s="37"/>
    </row>
    <row r="57" spans="1:9" ht="18" customHeight="1">
      <c r="A57" s="18"/>
      <c r="B57" s="32" t="s">
        <v>57</v>
      </c>
      <c r="C57" s="34" t="s">
        <v>58</v>
      </c>
      <c r="D57" s="35"/>
      <c r="E57" s="26">
        <f>E58+E62+E64+E68+E70+E72+E66+E60</f>
        <v>270.8</v>
      </c>
      <c r="F57" s="36"/>
      <c r="G57" s="37"/>
      <c r="H57" s="55"/>
      <c r="I57" s="37"/>
    </row>
    <row r="58" spans="1:9" ht="56.25" hidden="1">
      <c r="A58" s="18"/>
      <c r="B58" s="49" t="s">
        <v>88</v>
      </c>
      <c r="C58" s="34" t="s">
        <v>87</v>
      </c>
      <c r="D58" s="35"/>
      <c r="E58" s="26">
        <f>E59</f>
        <v>0</v>
      </c>
      <c r="F58" s="36"/>
      <c r="G58" s="37"/>
      <c r="H58" s="55"/>
      <c r="I58" s="37"/>
    </row>
    <row r="59" spans="1:9" ht="37.5" hidden="1">
      <c r="A59" s="18"/>
      <c r="B59" s="49" t="s">
        <v>19</v>
      </c>
      <c r="C59" s="34" t="s">
        <v>87</v>
      </c>
      <c r="D59" s="35">
        <v>200</v>
      </c>
      <c r="E59" s="26"/>
      <c r="F59" s="36"/>
      <c r="G59" s="37"/>
      <c r="H59" s="55"/>
      <c r="I59" s="37"/>
    </row>
    <row r="60" spans="1:9" ht="56.25">
      <c r="A60" s="18"/>
      <c r="B60" s="32" t="s">
        <v>88</v>
      </c>
      <c r="C60" s="34" t="s">
        <v>87</v>
      </c>
      <c r="D60" s="35"/>
      <c r="E60" s="26">
        <f>E61</f>
        <v>11.6</v>
      </c>
      <c r="F60" s="36"/>
      <c r="G60" s="37"/>
      <c r="H60" s="55"/>
      <c r="I60" s="37"/>
    </row>
    <row r="61" spans="1:9" ht="36.75" customHeight="1">
      <c r="A61" s="18"/>
      <c r="B61" s="32" t="s">
        <v>19</v>
      </c>
      <c r="C61" s="34" t="s">
        <v>87</v>
      </c>
      <c r="D61" s="35">
        <v>200</v>
      </c>
      <c r="E61" s="26">
        <v>11.6</v>
      </c>
      <c r="F61" s="36"/>
      <c r="G61" s="37"/>
      <c r="H61" s="55"/>
      <c r="I61" s="37"/>
    </row>
    <row r="62" spans="1:9" ht="37.5" hidden="1">
      <c r="A62" s="18"/>
      <c r="B62" s="49" t="s">
        <v>106</v>
      </c>
      <c r="C62" s="34" t="s">
        <v>103</v>
      </c>
      <c r="D62" s="35"/>
      <c r="E62" s="26">
        <v>0</v>
      </c>
      <c r="F62" s="36"/>
      <c r="G62" s="37"/>
      <c r="H62" s="55"/>
      <c r="I62" s="37"/>
    </row>
    <row r="63" spans="1:9" ht="33.75" hidden="1" customHeight="1">
      <c r="A63" s="18"/>
      <c r="B63" s="49" t="s">
        <v>19</v>
      </c>
      <c r="C63" s="34" t="s">
        <v>103</v>
      </c>
      <c r="D63" s="35">
        <v>200</v>
      </c>
      <c r="E63" s="26">
        <v>0</v>
      </c>
      <c r="F63" s="36"/>
      <c r="G63" s="37"/>
      <c r="H63" s="55"/>
      <c r="I63" s="37"/>
    </row>
    <row r="64" spans="1:9" ht="0.75" hidden="1" customHeight="1">
      <c r="A64" s="18"/>
      <c r="B64" s="50"/>
      <c r="C64" s="34"/>
      <c r="D64" s="35"/>
      <c r="E64" s="26"/>
      <c r="F64" s="36"/>
      <c r="G64" s="37"/>
      <c r="H64" s="55"/>
      <c r="I64" s="37"/>
    </row>
    <row r="65" spans="1:9" ht="36" hidden="1" customHeight="1">
      <c r="A65" s="18"/>
      <c r="B65" s="49"/>
      <c r="C65" s="34"/>
      <c r="D65" s="35"/>
      <c r="E65" s="26"/>
      <c r="F65" s="36"/>
      <c r="G65" s="37"/>
      <c r="H65" s="55"/>
      <c r="I65" s="37"/>
    </row>
    <row r="66" spans="1:9" ht="36" hidden="1" customHeight="1">
      <c r="A66" s="18"/>
      <c r="B66" s="50" t="s">
        <v>102</v>
      </c>
      <c r="C66" s="34" t="s">
        <v>104</v>
      </c>
      <c r="D66" s="35"/>
      <c r="E66" s="26">
        <f>E67</f>
        <v>0</v>
      </c>
      <c r="F66" s="36"/>
      <c r="G66" s="37"/>
      <c r="H66" s="55"/>
      <c r="I66" s="37"/>
    </row>
    <row r="67" spans="1:9" ht="36" hidden="1" customHeight="1">
      <c r="A67" s="18"/>
      <c r="B67" s="49" t="s">
        <v>19</v>
      </c>
      <c r="C67" s="34" t="s">
        <v>104</v>
      </c>
      <c r="D67" s="35">
        <v>200</v>
      </c>
      <c r="E67" s="26"/>
      <c r="F67" s="36"/>
      <c r="G67" s="37"/>
      <c r="H67" s="55"/>
      <c r="I67" s="37"/>
    </row>
    <row r="68" spans="1:9" ht="37.5">
      <c r="A68" s="18"/>
      <c r="B68" s="32" t="s">
        <v>59</v>
      </c>
      <c r="C68" s="34" t="s">
        <v>60</v>
      </c>
      <c r="D68" s="35"/>
      <c r="E68" s="26">
        <f>E69</f>
        <v>168.7</v>
      </c>
      <c r="F68" s="36"/>
      <c r="G68" s="37"/>
      <c r="H68" s="55"/>
      <c r="I68" s="37"/>
    </row>
    <row r="69" spans="1:9" ht="71.25" customHeight="1">
      <c r="A69" s="18"/>
      <c r="B69" s="32" t="s">
        <v>15</v>
      </c>
      <c r="C69" s="34" t="s">
        <v>60</v>
      </c>
      <c r="D69" s="35">
        <v>100</v>
      </c>
      <c r="E69" s="26">
        <v>168.7</v>
      </c>
      <c r="F69" s="36"/>
      <c r="G69" s="37"/>
      <c r="H69" s="55"/>
      <c r="I69" s="37"/>
    </row>
    <row r="70" spans="1:9">
      <c r="A70" s="18"/>
      <c r="B70" s="32" t="s">
        <v>113</v>
      </c>
      <c r="C70" s="34" t="s">
        <v>112</v>
      </c>
      <c r="D70" s="35"/>
      <c r="E70" s="26">
        <f>E71</f>
        <v>60.5</v>
      </c>
      <c r="F70" s="36"/>
      <c r="G70" s="37"/>
      <c r="H70" s="55"/>
      <c r="I70" s="37"/>
    </row>
    <row r="71" spans="1:9">
      <c r="A71" s="18"/>
      <c r="B71" s="32" t="s">
        <v>116</v>
      </c>
      <c r="C71" s="34" t="s">
        <v>112</v>
      </c>
      <c r="D71" s="35">
        <v>800</v>
      </c>
      <c r="E71" s="26">
        <v>60.5</v>
      </c>
      <c r="F71" s="36"/>
      <c r="G71" s="37"/>
      <c r="H71" s="55"/>
      <c r="I71" s="37"/>
    </row>
    <row r="72" spans="1:9" ht="56.25">
      <c r="A72" s="18"/>
      <c r="B72" s="32" t="s">
        <v>61</v>
      </c>
      <c r="C72" s="34" t="s">
        <v>62</v>
      </c>
      <c r="D72" s="35"/>
      <c r="E72" s="26">
        <f>E73</f>
        <v>30</v>
      </c>
      <c r="F72" s="36"/>
      <c r="G72" s="37"/>
      <c r="H72" s="55"/>
      <c r="I72" s="37"/>
    </row>
    <row r="73" spans="1:9" ht="37.5">
      <c r="A73" s="18"/>
      <c r="B73" s="32" t="s">
        <v>19</v>
      </c>
      <c r="C73" s="34" t="s">
        <v>62</v>
      </c>
      <c r="D73" s="35">
        <v>200</v>
      </c>
      <c r="E73" s="26">
        <v>30</v>
      </c>
      <c r="F73" s="36"/>
      <c r="G73" s="37"/>
      <c r="H73" s="55"/>
      <c r="I73" s="37"/>
    </row>
    <row r="74" spans="1:9">
      <c r="A74" s="4"/>
      <c r="B74" s="4"/>
      <c r="C74" s="4"/>
      <c r="D74" s="4"/>
      <c r="E74" s="4"/>
      <c r="F74" s="7"/>
    </row>
    <row r="75" spans="1:9">
      <c r="A75" s="4"/>
      <c r="B75" s="4"/>
      <c r="C75" s="4"/>
      <c r="D75" s="4"/>
      <c r="E75" s="4"/>
      <c r="F75" s="7"/>
    </row>
    <row r="76" spans="1:9" ht="72.75" customHeight="1">
      <c r="A76" s="198" t="s">
        <v>219</v>
      </c>
      <c r="B76" s="198"/>
      <c r="D76" s="197" t="s">
        <v>220</v>
      </c>
      <c r="E76" s="197"/>
    </row>
    <row r="77" spans="1:9">
      <c r="A77" s="198"/>
      <c r="B77" s="198"/>
      <c r="C77" s="8"/>
      <c r="D77" s="197"/>
      <c r="E77" s="197"/>
    </row>
  </sheetData>
  <mergeCells count="6">
    <mergeCell ref="D1:E1"/>
    <mergeCell ref="A4:E4"/>
    <mergeCell ref="A3:E3"/>
    <mergeCell ref="D76:E76"/>
    <mergeCell ref="A76:B77"/>
    <mergeCell ref="D77:E77"/>
  </mergeCells>
  <phoneticPr fontId="15" type="noConversion"/>
  <pageMargins left="0.78740157480314965" right="0.39370078740157483" top="0.78740157480314965" bottom="0.59055118110236227" header="0.31496062992125984" footer="0.31496062992125984"/>
  <pageSetup paperSize="9" scale="59" fitToHeight="2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3"/>
  <dimension ref="A1:M116"/>
  <sheetViews>
    <sheetView topLeftCell="A97" zoomScale="70" zoomScaleNormal="70" zoomScaleSheetLayoutView="85" workbookViewId="0">
      <selection activeCell="F119" sqref="F119"/>
    </sheetView>
  </sheetViews>
  <sheetFormatPr defaultColWidth="9.140625" defaultRowHeight="18.75"/>
  <cols>
    <col min="1" max="1" width="8.28515625" style="6" customWidth="1"/>
    <col min="2" max="2" width="56.140625" style="6" customWidth="1"/>
    <col min="3" max="3" width="12.7109375" style="30" customWidth="1"/>
    <col min="4" max="4" width="8.5703125" style="6" customWidth="1"/>
    <col min="5" max="5" width="9.140625" style="6"/>
    <col min="6" max="6" width="24.42578125" style="6" customWidth="1"/>
    <col min="7" max="7" width="9.140625" style="6"/>
    <col min="8" max="8" width="28.140625" style="6" customWidth="1"/>
    <col min="9" max="9" width="3.42578125" style="6" customWidth="1"/>
    <col min="10" max="10" width="18.140625" style="53" customWidth="1"/>
    <col min="11" max="11" width="30.140625" style="53" customWidth="1"/>
    <col min="12" max="16384" width="9.140625" style="6"/>
  </cols>
  <sheetData>
    <row r="1" spans="1:11" ht="289.5" customHeight="1">
      <c r="A1" s="4"/>
      <c r="B1" s="4"/>
      <c r="C1" s="5"/>
      <c r="D1" s="4"/>
      <c r="E1" s="4"/>
      <c r="F1" s="4"/>
      <c r="G1" s="200" t="s">
        <v>189</v>
      </c>
      <c r="H1" s="200"/>
      <c r="I1" s="4"/>
    </row>
    <row r="2" spans="1:11">
      <c r="A2" s="4"/>
      <c r="B2" s="4"/>
      <c r="C2" s="5"/>
      <c r="D2" s="4"/>
      <c r="E2" s="4"/>
      <c r="F2" s="4"/>
      <c r="G2" s="4"/>
      <c r="H2" s="4"/>
      <c r="I2" s="4"/>
    </row>
    <row r="3" spans="1:11" ht="21" customHeight="1">
      <c r="A3" s="201" t="s">
        <v>129</v>
      </c>
      <c r="B3" s="201"/>
      <c r="C3" s="201"/>
      <c r="D3" s="201"/>
      <c r="E3" s="201"/>
      <c r="F3" s="201"/>
      <c r="G3" s="201"/>
      <c r="H3" s="201"/>
      <c r="I3" s="9"/>
    </row>
    <row r="4" spans="1:11">
      <c r="A4" s="4"/>
      <c r="B4" s="4"/>
      <c r="C4" s="5"/>
      <c r="D4" s="4"/>
      <c r="E4" s="4"/>
      <c r="F4" s="4"/>
      <c r="G4" s="4"/>
      <c r="H4" s="10" t="s">
        <v>0</v>
      </c>
      <c r="I4" s="4"/>
    </row>
    <row r="5" spans="1:11">
      <c r="A5" s="11" t="s">
        <v>3</v>
      </c>
      <c r="B5" s="11" t="s">
        <v>4</v>
      </c>
      <c r="C5" s="12" t="s">
        <v>81</v>
      </c>
      <c r="D5" s="11" t="s">
        <v>64</v>
      </c>
      <c r="E5" s="11" t="s">
        <v>65</v>
      </c>
      <c r="F5" s="11" t="s">
        <v>5</v>
      </c>
      <c r="G5" s="11" t="s">
        <v>6</v>
      </c>
      <c r="H5" s="11" t="s">
        <v>7</v>
      </c>
      <c r="I5" s="4"/>
    </row>
    <row r="6" spans="1:11">
      <c r="A6" s="13">
        <v>1</v>
      </c>
      <c r="B6" s="13">
        <v>2</v>
      </c>
      <c r="C6" s="14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4"/>
    </row>
    <row r="7" spans="1:11" ht="20.25">
      <c r="A7" s="15"/>
      <c r="B7" s="16" t="s">
        <v>1</v>
      </c>
      <c r="C7" s="17"/>
      <c r="D7" s="18"/>
      <c r="E7" s="18"/>
      <c r="F7" s="18"/>
      <c r="G7" s="18"/>
      <c r="H7" s="19">
        <f>H8+H15</f>
        <v>9061.6</v>
      </c>
      <c r="I7" s="4"/>
    </row>
    <row r="8" spans="1:11" ht="30">
      <c r="A8" s="20">
        <v>1</v>
      </c>
      <c r="B8" s="21" t="s">
        <v>82</v>
      </c>
      <c r="C8" s="22">
        <v>991</v>
      </c>
      <c r="D8" s="18"/>
      <c r="E8" s="18"/>
      <c r="F8" s="18"/>
      <c r="G8" s="18"/>
      <c r="H8" s="23">
        <f t="shared" ref="H8:H12" si="0">H9</f>
        <v>46.2</v>
      </c>
      <c r="I8" s="4"/>
    </row>
    <row r="9" spans="1:11">
      <c r="A9" s="15"/>
      <c r="B9" s="24" t="s">
        <v>66</v>
      </c>
      <c r="C9" s="17">
        <v>991</v>
      </c>
      <c r="D9" s="25" t="s">
        <v>91</v>
      </c>
      <c r="E9" s="25" t="s">
        <v>92</v>
      </c>
      <c r="F9" s="18"/>
      <c r="G9" s="18"/>
      <c r="H9" s="26">
        <f t="shared" si="0"/>
        <v>46.2</v>
      </c>
      <c r="I9" s="4"/>
    </row>
    <row r="10" spans="1:11" ht="45.75">
      <c r="A10" s="13"/>
      <c r="B10" s="24" t="s">
        <v>69</v>
      </c>
      <c r="C10" s="17">
        <v>991</v>
      </c>
      <c r="D10" s="25" t="s">
        <v>91</v>
      </c>
      <c r="E10" s="25" t="s">
        <v>93</v>
      </c>
      <c r="F10" s="18"/>
      <c r="G10" s="18"/>
      <c r="H10" s="26">
        <f t="shared" si="0"/>
        <v>46.2</v>
      </c>
      <c r="I10" s="4"/>
    </row>
    <row r="11" spans="1:11">
      <c r="A11" s="13"/>
      <c r="B11" s="27" t="s">
        <v>26</v>
      </c>
      <c r="C11" s="17">
        <v>991</v>
      </c>
      <c r="D11" s="25" t="s">
        <v>91</v>
      </c>
      <c r="E11" s="25" t="s">
        <v>93</v>
      </c>
      <c r="F11" s="18" t="s">
        <v>27</v>
      </c>
      <c r="G11" s="18"/>
      <c r="H11" s="26">
        <f t="shared" si="0"/>
        <v>46.2</v>
      </c>
      <c r="I11" s="4"/>
    </row>
    <row r="12" spans="1:11" ht="30">
      <c r="A12" s="13"/>
      <c r="B12" s="27" t="s">
        <v>28</v>
      </c>
      <c r="C12" s="17">
        <v>991</v>
      </c>
      <c r="D12" s="25" t="s">
        <v>91</v>
      </c>
      <c r="E12" s="25" t="s">
        <v>93</v>
      </c>
      <c r="F12" s="18" t="s">
        <v>29</v>
      </c>
      <c r="G12" s="18"/>
      <c r="H12" s="26">
        <f t="shared" si="0"/>
        <v>46.2</v>
      </c>
      <c r="I12" s="4"/>
    </row>
    <row r="13" spans="1:11" ht="45.75">
      <c r="A13" s="13"/>
      <c r="B13" s="24" t="s">
        <v>30</v>
      </c>
      <c r="C13" s="17">
        <v>991</v>
      </c>
      <c r="D13" s="25" t="s">
        <v>91</v>
      </c>
      <c r="E13" s="25" t="s">
        <v>93</v>
      </c>
      <c r="F13" s="18" t="s">
        <v>31</v>
      </c>
      <c r="G13" s="18"/>
      <c r="H13" s="26">
        <f>H14</f>
        <v>46.2</v>
      </c>
      <c r="I13" s="4"/>
    </row>
    <row r="14" spans="1:11">
      <c r="A14" s="13"/>
      <c r="B14" s="24" t="s">
        <v>24</v>
      </c>
      <c r="C14" s="17">
        <v>991</v>
      </c>
      <c r="D14" s="25" t="s">
        <v>91</v>
      </c>
      <c r="E14" s="25" t="s">
        <v>93</v>
      </c>
      <c r="F14" s="18" t="s">
        <v>31</v>
      </c>
      <c r="G14" s="18">
        <v>500</v>
      </c>
      <c r="H14" s="71">
        <f>44.5+1.7</f>
        <v>46.2</v>
      </c>
      <c r="I14" s="4"/>
    </row>
    <row r="15" spans="1:11" ht="30">
      <c r="A15" s="20">
        <v>2</v>
      </c>
      <c r="B15" s="21" t="s">
        <v>83</v>
      </c>
      <c r="C15" s="22">
        <v>992</v>
      </c>
      <c r="D15" s="25"/>
      <c r="E15" s="25"/>
      <c r="F15" s="18"/>
      <c r="G15" s="18"/>
      <c r="H15" s="28">
        <f>H16+H55+H62+H69+H76+H91</f>
        <v>9015.4</v>
      </c>
      <c r="I15" s="4"/>
    </row>
    <row r="16" spans="1:11" s="147" customFormat="1">
      <c r="A16" s="148"/>
      <c r="B16" s="149" t="s">
        <v>66</v>
      </c>
      <c r="C16" s="150">
        <v>992</v>
      </c>
      <c r="D16" s="151" t="s">
        <v>91</v>
      </c>
      <c r="E16" s="151" t="s">
        <v>92</v>
      </c>
      <c r="F16" s="152"/>
      <c r="G16" s="152"/>
      <c r="H16" s="153">
        <f>H17+H22+H44+H41+H48</f>
        <v>3949.3</v>
      </c>
      <c r="I16" s="146"/>
      <c r="J16" s="154"/>
      <c r="K16" s="154"/>
    </row>
    <row r="17" spans="1:9" ht="30.75">
      <c r="A17" s="15"/>
      <c r="B17" s="24" t="s">
        <v>67</v>
      </c>
      <c r="C17" s="17">
        <v>992</v>
      </c>
      <c r="D17" s="25" t="s">
        <v>91</v>
      </c>
      <c r="E17" s="25" t="s">
        <v>94</v>
      </c>
      <c r="F17" s="18"/>
      <c r="G17" s="18"/>
      <c r="H17" s="144">
        <f>H21</f>
        <v>714.4</v>
      </c>
      <c r="I17" s="4"/>
    </row>
    <row r="18" spans="1:9" ht="30">
      <c r="A18" s="15"/>
      <c r="B18" s="27" t="s">
        <v>99</v>
      </c>
      <c r="C18" s="17">
        <v>992</v>
      </c>
      <c r="D18" s="25" t="s">
        <v>91</v>
      </c>
      <c r="E18" s="25" t="s">
        <v>94</v>
      </c>
      <c r="F18" s="18" t="s">
        <v>10</v>
      </c>
      <c r="G18" s="18"/>
      <c r="H18" s="144">
        <f>H21</f>
        <v>714.4</v>
      </c>
      <c r="I18" s="4"/>
    </row>
    <row r="19" spans="1:9" ht="30.75">
      <c r="A19" s="15"/>
      <c r="B19" s="24" t="s">
        <v>11</v>
      </c>
      <c r="C19" s="17">
        <v>992</v>
      </c>
      <c r="D19" s="25" t="s">
        <v>91</v>
      </c>
      <c r="E19" s="25" t="s">
        <v>94</v>
      </c>
      <c r="F19" s="18" t="s">
        <v>12</v>
      </c>
      <c r="G19" s="18"/>
      <c r="H19" s="144">
        <f>H21</f>
        <v>714.4</v>
      </c>
      <c r="I19" s="4"/>
    </row>
    <row r="20" spans="1:9" ht="30.75">
      <c r="A20" s="13"/>
      <c r="B20" s="24" t="s">
        <v>13</v>
      </c>
      <c r="C20" s="17">
        <v>992</v>
      </c>
      <c r="D20" s="25" t="s">
        <v>91</v>
      </c>
      <c r="E20" s="25" t="s">
        <v>94</v>
      </c>
      <c r="F20" s="18" t="s">
        <v>14</v>
      </c>
      <c r="G20" s="18"/>
      <c r="H20" s="144">
        <f>H21</f>
        <v>714.4</v>
      </c>
      <c r="I20" s="4"/>
    </row>
    <row r="21" spans="1:9" ht="60.75">
      <c r="A21" s="13"/>
      <c r="B21" s="24" t="s">
        <v>15</v>
      </c>
      <c r="C21" s="17">
        <v>992</v>
      </c>
      <c r="D21" s="25" t="s">
        <v>91</v>
      </c>
      <c r="E21" s="25" t="s">
        <v>94</v>
      </c>
      <c r="F21" s="18" t="s">
        <v>14</v>
      </c>
      <c r="G21" s="18">
        <v>100</v>
      </c>
      <c r="H21" s="144">
        <f>716.1-1.7</f>
        <v>714.4</v>
      </c>
      <c r="I21" s="4"/>
    </row>
    <row r="22" spans="1:9" ht="45">
      <c r="A22" s="13"/>
      <c r="B22" s="27" t="s">
        <v>68</v>
      </c>
      <c r="C22" s="17">
        <v>992</v>
      </c>
      <c r="D22" s="25" t="s">
        <v>91</v>
      </c>
      <c r="E22" s="25" t="s">
        <v>95</v>
      </c>
      <c r="F22" s="29"/>
      <c r="G22" s="18"/>
      <c r="H22" s="144">
        <f>H23+H39</f>
        <v>3173.4</v>
      </c>
      <c r="I22" s="4"/>
    </row>
    <row r="23" spans="1:9" ht="30">
      <c r="A23" s="13"/>
      <c r="B23" s="27" t="s">
        <v>9</v>
      </c>
      <c r="C23" s="17">
        <v>992</v>
      </c>
      <c r="D23" s="25" t="s">
        <v>91</v>
      </c>
      <c r="E23" s="25" t="s">
        <v>95</v>
      </c>
      <c r="F23" s="18" t="s">
        <v>10</v>
      </c>
      <c r="G23" s="18"/>
      <c r="H23" s="144">
        <f>H24</f>
        <v>3143.4</v>
      </c>
      <c r="I23" s="4"/>
    </row>
    <row r="24" spans="1:9" ht="30">
      <c r="A24" s="13"/>
      <c r="B24" s="27" t="s">
        <v>16</v>
      </c>
      <c r="C24" s="17">
        <v>992</v>
      </c>
      <c r="D24" s="25" t="s">
        <v>91</v>
      </c>
      <c r="E24" s="25" t="s">
        <v>95</v>
      </c>
      <c r="F24" s="18" t="s">
        <v>17</v>
      </c>
      <c r="G24" s="18"/>
      <c r="H24" s="144">
        <f>H25+H31</f>
        <v>3143.4</v>
      </c>
      <c r="I24" s="4"/>
    </row>
    <row r="25" spans="1:9" ht="30">
      <c r="A25" s="13"/>
      <c r="B25" s="27" t="s">
        <v>13</v>
      </c>
      <c r="C25" s="17">
        <v>992</v>
      </c>
      <c r="D25" s="25" t="s">
        <v>91</v>
      </c>
      <c r="E25" s="25" t="s">
        <v>95</v>
      </c>
      <c r="F25" s="18" t="s">
        <v>18</v>
      </c>
      <c r="G25" s="18"/>
      <c r="H25" s="144">
        <f>H26+H27+H29</f>
        <v>3143.1</v>
      </c>
      <c r="I25" s="4"/>
    </row>
    <row r="26" spans="1:9" ht="60">
      <c r="A26" s="13"/>
      <c r="B26" s="27" t="s">
        <v>15</v>
      </c>
      <c r="C26" s="17">
        <v>992</v>
      </c>
      <c r="D26" s="25" t="s">
        <v>91</v>
      </c>
      <c r="E26" s="25" t="s">
        <v>95</v>
      </c>
      <c r="F26" s="18" t="s">
        <v>18</v>
      </c>
      <c r="G26" s="18">
        <v>100</v>
      </c>
      <c r="H26" s="144">
        <f>1859.4-8.4+840</f>
        <v>2691</v>
      </c>
      <c r="I26" s="4"/>
    </row>
    <row r="27" spans="1:9" ht="30" customHeight="1">
      <c r="A27" s="13"/>
      <c r="B27" s="24" t="s">
        <v>19</v>
      </c>
      <c r="C27" s="17">
        <v>992</v>
      </c>
      <c r="D27" s="25" t="s">
        <v>91</v>
      </c>
      <c r="E27" s="25" t="s">
        <v>95</v>
      </c>
      <c r="F27" s="18" t="s">
        <v>18</v>
      </c>
      <c r="G27" s="18">
        <v>200</v>
      </c>
      <c r="H27" s="145">
        <f>402.6-40.2+80</f>
        <v>442.40000000000003</v>
      </c>
      <c r="I27" s="4"/>
    </row>
    <row r="28" spans="1:9" hidden="1">
      <c r="A28" s="13"/>
      <c r="B28" s="24" t="s">
        <v>20</v>
      </c>
      <c r="C28" s="17">
        <v>992</v>
      </c>
      <c r="D28" s="25" t="s">
        <v>91</v>
      </c>
      <c r="E28" s="25" t="s">
        <v>95</v>
      </c>
      <c r="F28" s="18" t="s">
        <v>18</v>
      </c>
      <c r="G28" s="18">
        <v>800</v>
      </c>
      <c r="H28" s="144"/>
      <c r="I28" s="4"/>
    </row>
    <row r="29" spans="1:9">
      <c r="A29" s="13"/>
      <c r="B29" s="24" t="s">
        <v>116</v>
      </c>
      <c r="C29" s="17">
        <v>992</v>
      </c>
      <c r="D29" s="25" t="s">
        <v>91</v>
      </c>
      <c r="E29" s="25" t="s">
        <v>95</v>
      </c>
      <c r="F29" s="18" t="s">
        <v>18</v>
      </c>
      <c r="G29" s="18">
        <v>800</v>
      </c>
      <c r="H29" s="144">
        <v>9.6999999999999993</v>
      </c>
      <c r="I29" s="4"/>
    </row>
    <row r="30" spans="1:9" ht="30.75">
      <c r="A30" s="13"/>
      <c r="B30" s="24" t="s">
        <v>23</v>
      </c>
      <c r="C30" s="17">
        <v>992</v>
      </c>
      <c r="D30" s="25" t="s">
        <v>91</v>
      </c>
      <c r="E30" s="25" t="s">
        <v>95</v>
      </c>
      <c r="F30" s="18" t="s">
        <v>25</v>
      </c>
      <c r="G30" s="18"/>
      <c r="H30" s="144">
        <f>H31</f>
        <v>0.3</v>
      </c>
      <c r="I30" s="4"/>
    </row>
    <row r="31" spans="1:9">
      <c r="A31" s="13"/>
      <c r="B31" s="24" t="s">
        <v>24</v>
      </c>
      <c r="C31" s="17">
        <v>992</v>
      </c>
      <c r="D31" s="25" t="s">
        <v>91</v>
      </c>
      <c r="E31" s="25" t="s">
        <v>95</v>
      </c>
      <c r="F31" s="18" t="s">
        <v>25</v>
      </c>
      <c r="G31" s="18">
        <v>500</v>
      </c>
      <c r="H31" s="144">
        <v>0.3</v>
      </c>
      <c r="I31" s="4"/>
    </row>
    <row r="32" spans="1:9">
      <c r="A32" s="13"/>
      <c r="B32" s="24" t="s">
        <v>32</v>
      </c>
      <c r="C32" s="17">
        <v>992</v>
      </c>
      <c r="D32" s="25" t="s">
        <v>91</v>
      </c>
      <c r="E32" s="25" t="s">
        <v>95</v>
      </c>
      <c r="F32" s="152" t="s">
        <v>33</v>
      </c>
      <c r="G32" s="18"/>
      <c r="H32" s="144">
        <f>H33</f>
        <v>30</v>
      </c>
      <c r="I32" s="4"/>
    </row>
    <row r="33" spans="1:11">
      <c r="A33" s="13"/>
      <c r="B33" s="24" t="s">
        <v>63</v>
      </c>
      <c r="C33" s="17">
        <v>992</v>
      </c>
      <c r="D33" s="25" t="s">
        <v>91</v>
      </c>
      <c r="E33" s="25" t="s">
        <v>95</v>
      </c>
      <c r="F33" s="18" t="s">
        <v>56</v>
      </c>
      <c r="G33" s="18"/>
      <c r="H33" s="144">
        <f>H34</f>
        <v>30</v>
      </c>
      <c r="I33" s="4"/>
    </row>
    <row r="34" spans="1:11" ht="18.75" customHeight="1">
      <c r="A34" s="13"/>
      <c r="B34" s="24" t="s">
        <v>57</v>
      </c>
      <c r="C34" s="17">
        <v>992</v>
      </c>
      <c r="D34" s="25" t="s">
        <v>91</v>
      </c>
      <c r="E34" s="25" t="s">
        <v>95</v>
      </c>
      <c r="F34" s="18" t="s">
        <v>58</v>
      </c>
      <c r="G34" s="18"/>
      <c r="H34" s="144">
        <f>H39</f>
        <v>30</v>
      </c>
      <c r="I34" s="4"/>
    </row>
    <row r="35" spans="1:11" ht="0.75" hidden="1" customHeight="1">
      <c r="A35" s="13"/>
      <c r="B35" s="24"/>
      <c r="C35" s="17"/>
      <c r="D35" s="25"/>
      <c r="E35" s="25"/>
      <c r="F35" s="18"/>
      <c r="G35" s="18"/>
      <c r="H35" s="144"/>
      <c r="I35" s="4"/>
    </row>
    <row r="36" spans="1:11" hidden="1">
      <c r="A36" s="13"/>
      <c r="B36" s="24"/>
      <c r="C36" s="17"/>
      <c r="D36" s="25"/>
      <c r="E36" s="25"/>
      <c r="F36" s="18"/>
      <c r="G36" s="18"/>
      <c r="H36" s="144"/>
      <c r="I36" s="4"/>
    </row>
    <row r="37" spans="1:11" hidden="1">
      <c r="A37" s="13"/>
      <c r="B37" s="24" t="s">
        <v>102</v>
      </c>
      <c r="C37" s="17">
        <v>992</v>
      </c>
      <c r="D37" s="25" t="s">
        <v>91</v>
      </c>
      <c r="E37" s="25" t="s">
        <v>95</v>
      </c>
      <c r="F37" s="18" t="s">
        <v>104</v>
      </c>
      <c r="G37" s="18"/>
      <c r="H37" s="144"/>
      <c r="I37" s="4"/>
    </row>
    <row r="38" spans="1:11" ht="30.75" hidden="1">
      <c r="A38" s="13"/>
      <c r="B38" s="24" t="s">
        <v>19</v>
      </c>
      <c r="C38" s="17">
        <v>992</v>
      </c>
      <c r="D38" s="25" t="s">
        <v>91</v>
      </c>
      <c r="E38" s="25" t="s">
        <v>95</v>
      </c>
      <c r="F38" s="18" t="s">
        <v>104</v>
      </c>
      <c r="G38" s="18">
        <v>200</v>
      </c>
      <c r="H38" s="144"/>
      <c r="I38" s="4"/>
    </row>
    <row r="39" spans="1:11" ht="45.75">
      <c r="A39" s="13"/>
      <c r="B39" s="24" t="s">
        <v>61</v>
      </c>
      <c r="C39" s="17">
        <v>992</v>
      </c>
      <c r="D39" s="25" t="s">
        <v>91</v>
      </c>
      <c r="E39" s="25" t="s">
        <v>95</v>
      </c>
      <c r="F39" s="18" t="s">
        <v>62</v>
      </c>
      <c r="G39" s="18"/>
      <c r="H39" s="144">
        <f>H40</f>
        <v>30</v>
      </c>
      <c r="I39" s="4"/>
    </row>
    <row r="40" spans="1:11" ht="30.75">
      <c r="A40" s="13"/>
      <c r="B40" s="24" t="s">
        <v>19</v>
      </c>
      <c r="C40" s="17">
        <v>992</v>
      </c>
      <c r="D40" s="25" t="s">
        <v>91</v>
      </c>
      <c r="E40" s="25" t="s">
        <v>95</v>
      </c>
      <c r="F40" s="18" t="s">
        <v>62</v>
      </c>
      <c r="G40" s="18">
        <v>200</v>
      </c>
      <c r="H40" s="144">
        <v>30</v>
      </c>
      <c r="I40" s="4"/>
    </row>
    <row r="41" spans="1:11" s="147" customFormat="1">
      <c r="A41" s="155"/>
      <c r="B41" s="149" t="s">
        <v>111</v>
      </c>
      <c r="C41" s="150">
        <v>992</v>
      </c>
      <c r="D41" s="156" t="s">
        <v>91</v>
      </c>
      <c r="E41" s="156" t="s">
        <v>110</v>
      </c>
      <c r="F41" s="157"/>
      <c r="G41" s="157"/>
      <c r="H41" s="145">
        <f>H42</f>
        <v>60.5</v>
      </c>
      <c r="I41" s="146"/>
      <c r="J41" s="154"/>
      <c r="K41" s="154"/>
    </row>
    <row r="42" spans="1:11" s="147" customFormat="1">
      <c r="A42" s="155"/>
      <c r="B42" s="149" t="s">
        <v>113</v>
      </c>
      <c r="C42" s="150">
        <v>992</v>
      </c>
      <c r="D42" s="151" t="s">
        <v>91</v>
      </c>
      <c r="E42" s="151" t="s">
        <v>110</v>
      </c>
      <c r="F42" s="152" t="s">
        <v>112</v>
      </c>
      <c r="G42" s="152"/>
      <c r="H42" s="144">
        <f>H43</f>
        <v>60.5</v>
      </c>
      <c r="I42" s="146"/>
      <c r="J42" s="154"/>
      <c r="K42" s="154"/>
    </row>
    <row r="43" spans="1:11" s="147" customFormat="1">
      <c r="A43" s="155"/>
      <c r="B43" s="149" t="s">
        <v>116</v>
      </c>
      <c r="C43" s="150">
        <v>992</v>
      </c>
      <c r="D43" s="151" t="s">
        <v>91</v>
      </c>
      <c r="E43" s="151" t="s">
        <v>110</v>
      </c>
      <c r="F43" s="152" t="s">
        <v>112</v>
      </c>
      <c r="G43" s="152">
        <v>800</v>
      </c>
      <c r="H43" s="144">
        <v>60.5</v>
      </c>
      <c r="I43" s="146"/>
      <c r="J43" s="154"/>
      <c r="K43" s="154"/>
    </row>
    <row r="44" spans="1:11" s="147" customFormat="1" ht="30.75">
      <c r="A44" s="155"/>
      <c r="B44" s="149" t="s">
        <v>9</v>
      </c>
      <c r="C44" s="150">
        <v>992</v>
      </c>
      <c r="D44" s="151" t="s">
        <v>91</v>
      </c>
      <c r="E44" s="151">
        <v>11</v>
      </c>
      <c r="F44" s="152" t="s">
        <v>10</v>
      </c>
      <c r="G44" s="152"/>
      <c r="H44" s="144">
        <v>1</v>
      </c>
      <c r="I44" s="146"/>
      <c r="J44" s="154"/>
      <c r="K44" s="154"/>
    </row>
    <row r="45" spans="1:11" s="147" customFormat="1" ht="30.75">
      <c r="A45" s="155"/>
      <c r="B45" s="149" t="s">
        <v>16</v>
      </c>
      <c r="C45" s="150">
        <v>992</v>
      </c>
      <c r="D45" s="151" t="s">
        <v>91</v>
      </c>
      <c r="E45" s="151">
        <v>11</v>
      </c>
      <c r="F45" s="152" t="s">
        <v>17</v>
      </c>
      <c r="G45" s="152"/>
      <c r="H45" s="144">
        <v>1</v>
      </c>
      <c r="I45" s="146"/>
      <c r="J45" s="154"/>
      <c r="K45" s="154"/>
    </row>
    <row r="46" spans="1:11" s="147" customFormat="1" ht="30.75">
      <c r="A46" s="155"/>
      <c r="B46" s="149" t="s">
        <v>21</v>
      </c>
      <c r="C46" s="150">
        <v>992</v>
      </c>
      <c r="D46" s="151" t="s">
        <v>91</v>
      </c>
      <c r="E46" s="151">
        <v>11</v>
      </c>
      <c r="F46" s="152" t="s">
        <v>22</v>
      </c>
      <c r="G46" s="152"/>
      <c r="H46" s="144">
        <v>1</v>
      </c>
      <c r="I46" s="146"/>
      <c r="J46" s="154"/>
      <c r="K46" s="154"/>
    </row>
    <row r="47" spans="1:11" s="147" customFormat="1" ht="16.5" customHeight="1">
      <c r="A47" s="155"/>
      <c r="B47" s="149" t="s">
        <v>20</v>
      </c>
      <c r="C47" s="150">
        <v>992</v>
      </c>
      <c r="D47" s="151" t="s">
        <v>91</v>
      </c>
      <c r="E47" s="151">
        <v>11</v>
      </c>
      <c r="F47" s="152" t="s">
        <v>22</v>
      </c>
      <c r="G47" s="152">
        <v>800</v>
      </c>
      <c r="H47" s="144">
        <v>1</v>
      </c>
      <c r="I47" s="146"/>
      <c r="J47" s="154"/>
      <c r="K47" s="154"/>
    </row>
    <row r="48" spans="1:11" s="147" customFormat="1" hidden="1">
      <c r="A48" s="155"/>
      <c r="B48" s="149" t="s">
        <v>118</v>
      </c>
      <c r="C48" s="150">
        <v>992</v>
      </c>
      <c r="D48" s="151" t="s">
        <v>91</v>
      </c>
      <c r="E48" s="151" t="s">
        <v>117</v>
      </c>
      <c r="F48" s="152"/>
      <c r="G48" s="152"/>
      <c r="H48" s="144">
        <f>H49</f>
        <v>0</v>
      </c>
      <c r="I48" s="146"/>
      <c r="J48" s="154"/>
      <c r="K48" s="154"/>
    </row>
    <row r="49" spans="1:11" s="147" customFormat="1" hidden="1">
      <c r="A49" s="155"/>
      <c r="B49" s="149" t="s">
        <v>63</v>
      </c>
      <c r="C49" s="150">
        <v>992</v>
      </c>
      <c r="D49" s="151" t="s">
        <v>91</v>
      </c>
      <c r="E49" s="151" t="s">
        <v>117</v>
      </c>
      <c r="F49" s="152" t="s">
        <v>56</v>
      </c>
      <c r="G49" s="152"/>
      <c r="H49" s="144">
        <v>0</v>
      </c>
      <c r="I49" s="146"/>
      <c r="J49" s="154"/>
      <c r="K49" s="154"/>
    </row>
    <row r="50" spans="1:11" s="147" customFormat="1" hidden="1">
      <c r="A50" s="155"/>
      <c r="B50" s="149" t="s">
        <v>57</v>
      </c>
      <c r="C50" s="150">
        <v>992</v>
      </c>
      <c r="D50" s="151" t="s">
        <v>91</v>
      </c>
      <c r="E50" s="151" t="s">
        <v>117</v>
      </c>
      <c r="F50" s="152" t="s">
        <v>58</v>
      </c>
      <c r="G50" s="152"/>
      <c r="H50" s="144">
        <v>0</v>
      </c>
      <c r="I50" s="146"/>
      <c r="J50" s="154"/>
      <c r="K50" s="154"/>
    </row>
    <row r="51" spans="1:11" s="147" customFormat="1" ht="30.75" hidden="1">
      <c r="A51" s="155"/>
      <c r="B51" s="149" t="s">
        <v>101</v>
      </c>
      <c r="C51" s="150">
        <v>992</v>
      </c>
      <c r="D51" s="151" t="s">
        <v>91</v>
      </c>
      <c r="E51" s="151" t="s">
        <v>117</v>
      </c>
      <c r="F51" s="152" t="s">
        <v>103</v>
      </c>
      <c r="G51" s="152"/>
      <c r="H51" s="144">
        <v>0</v>
      </c>
      <c r="I51" s="146"/>
      <c r="J51" s="154"/>
      <c r="K51" s="154"/>
    </row>
    <row r="52" spans="1:11" s="147" customFormat="1" ht="30.75" hidden="1">
      <c r="A52" s="155"/>
      <c r="B52" s="149" t="s">
        <v>19</v>
      </c>
      <c r="C52" s="150">
        <v>992</v>
      </c>
      <c r="D52" s="151" t="s">
        <v>91</v>
      </c>
      <c r="E52" s="151" t="s">
        <v>117</v>
      </c>
      <c r="F52" s="152" t="s">
        <v>103</v>
      </c>
      <c r="G52" s="152">
        <v>200</v>
      </c>
      <c r="H52" s="144">
        <v>0</v>
      </c>
      <c r="I52" s="146"/>
      <c r="J52" s="154"/>
      <c r="K52" s="154"/>
    </row>
    <row r="53" spans="1:11" s="147" customFormat="1" ht="23.25" hidden="1" customHeight="1">
      <c r="A53" s="155"/>
      <c r="B53" s="158" t="s">
        <v>102</v>
      </c>
      <c r="C53" s="150">
        <v>992</v>
      </c>
      <c r="D53" s="151" t="s">
        <v>91</v>
      </c>
      <c r="E53" s="151" t="s">
        <v>117</v>
      </c>
      <c r="F53" s="152" t="s">
        <v>104</v>
      </c>
      <c r="G53" s="152"/>
      <c r="H53" s="144">
        <f>H54</f>
        <v>0</v>
      </c>
      <c r="I53" s="146"/>
      <c r="J53" s="154"/>
      <c r="K53" s="154"/>
    </row>
    <row r="54" spans="1:11" s="147" customFormat="1" ht="31.5" hidden="1" customHeight="1">
      <c r="A54" s="155"/>
      <c r="B54" s="149" t="s">
        <v>19</v>
      </c>
      <c r="C54" s="150">
        <v>992</v>
      </c>
      <c r="D54" s="151" t="s">
        <v>91</v>
      </c>
      <c r="E54" s="151" t="s">
        <v>117</v>
      </c>
      <c r="F54" s="152" t="s">
        <v>104</v>
      </c>
      <c r="G54" s="152">
        <v>200</v>
      </c>
      <c r="H54" s="144"/>
      <c r="I54" s="146"/>
      <c r="J54" s="154"/>
      <c r="K54" s="154"/>
    </row>
    <row r="55" spans="1:11" s="147" customFormat="1">
      <c r="A55" s="155"/>
      <c r="B55" s="149" t="s">
        <v>71</v>
      </c>
      <c r="C55" s="150">
        <v>992</v>
      </c>
      <c r="D55" s="151" t="s">
        <v>94</v>
      </c>
      <c r="E55" s="151" t="s">
        <v>92</v>
      </c>
      <c r="F55" s="152"/>
      <c r="G55" s="152"/>
      <c r="H55" s="144">
        <f t="shared" ref="H55:H60" si="1">H56</f>
        <v>168.7</v>
      </c>
      <c r="I55" s="146"/>
      <c r="J55" s="154"/>
      <c r="K55" s="154"/>
    </row>
    <row r="56" spans="1:11" s="147" customFormat="1">
      <c r="A56" s="155"/>
      <c r="B56" s="149" t="s">
        <v>72</v>
      </c>
      <c r="C56" s="150">
        <v>992</v>
      </c>
      <c r="D56" s="151" t="s">
        <v>94</v>
      </c>
      <c r="E56" s="151" t="s">
        <v>90</v>
      </c>
      <c r="F56" s="152"/>
      <c r="G56" s="152"/>
      <c r="H56" s="144">
        <f t="shared" si="1"/>
        <v>168.7</v>
      </c>
      <c r="I56" s="146"/>
      <c r="J56" s="154"/>
      <c r="K56" s="154"/>
    </row>
    <row r="57" spans="1:11" s="147" customFormat="1">
      <c r="A57" s="155"/>
      <c r="B57" s="149" t="s">
        <v>32</v>
      </c>
      <c r="C57" s="150">
        <v>992</v>
      </c>
      <c r="D57" s="151" t="s">
        <v>94</v>
      </c>
      <c r="E57" s="151" t="s">
        <v>90</v>
      </c>
      <c r="F57" s="152" t="s">
        <v>33</v>
      </c>
      <c r="G57" s="152"/>
      <c r="H57" s="144">
        <f t="shared" si="1"/>
        <v>168.7</v>
      </c>
      <c r="I57" s="146"/>
      <c r="J57" s="154"/>
      <c r="K57" s="154"/>
    </row>
    <row r="58" spans="1:11" s="147" customFormat="1">
      <c r="A58" s="155"/>
      <c r="B58" s="149" t="s">
        <v>63</v>
      </c>
      <c r="C58" s="150">
        <v>992</v>
      </c>
      <c r="D58" s="151" t="s">
        <v>94</v>
      </c>
      <c r="E58" s="151" t="s">
        <v>90</v>
      </c>
      <c r="F58" s="152" t="s">
        <v>56</v>
      </c>
      <c r="G58" s="152"/>
      <c r="H58" s="144">
        <f t="shared" si="1"/>
        <v>168.7</v>
      </c>
      <c r="I58" s="146"/>
      <c r="J58" s="154"/>
      <c r="K58" s="154"/>
    </row>
    <row r="59" spans="1:11" s="147" customFormat="1">
      <c r="A59" s="155"/>
      <c r="B59" s="149" t="s">
        <v>57</v>
      </c>
      <c r="C59" s="150">
        <v>992</v>
      </c>
      <c r="D59" s="151" t="s">
        <v>94</v>
      </c>
      <c r="E59" s="151" t="s">
        <v>90</v>
      </c>
      <c r="F59" s="152" t="s">
        <v>58</v>
      </c>
      <c r="G59" s="152"/>
      <c r="H59" s="144">
        <f t="shared" si="1"/>
        <v>168.7</v>
      </c>
      <c r="I59" s="146"/>
      <c r="J59" s="154"/>
      <c r="K59" s="154"/>
    </row>
    <row r="60" spans="1:11" s="147" customFormat="1" ht="30.75">
      <c r="A60" s="155"/>
      <c r="B60" s="149" t="s">
        <v>59</v>
      </c>
      <c r="C60" s="150">
        <v>992</v>
      </c>
      <c r="D60" s="151" t="s">
        <v>94</v>
      </c>
      <c r="E60" s="151" t="s">
        <v>90</v>
      </c>
      <c r="F60" s="152" t="s">
        <v>60</v>
      </c>
      <c r="G60" s="152"/>
      <c r="H60" s="144">
        <f t="shared" si="1"/>
        <v>168.7</v>
      </c>
      <c r="I60" s="146"/>
      <c r="J60" s="154"/>
      <c r="K60" s="154"/>
    </row>
    <row r="61" spans="1:11" s="147" customFormat="1" ht="60">
      <c r="A61" s="155"/>
      <c r="B61" s="159" t="s">
        <v>15</v>
      </c>
      <c r="C61" s="150">
        <v>992</v>
      </c>
      <c r="D61" s="151" t="s">
        <v>94</v>
      </c>
      <c r="E61" s="151" t="s">
        <v>90</v>
      </c>
      <c r="F61" s="152" t="s">
        <v>60</v>
      </c>
      <c r="G61" s="152">
        <v>100</v>
      </c>
      <c r="H61" s="144">
        <v>168.7</v>
      </c>
      <c r="I61" s="146"/>
      <c r="J61" s="154"/>
      <c r="K61" s="154"/>
    </row>
    <row r="62" spans="1:11" s="147" customFormat="1" ht="30.75">
      <c r="A62" s="155"/>
      <c r="B62" s="149" t="s">
        <v>73</v>
      </c>
      <c r="C62" s="150">
        <v>992</v>
      </c>
      <c r="D62" s="151" t="s">
        <v>90</v>
      </c>
      <c r="E62" s="151" t="s">
        <v>92</v>
      </c>
      <c r="F62" s="152"/>
      <c r="G62" s="152"/>
      <c r="H62" s="144">
        <f t="shared" ref="H62:H67" si="2">H63</f>
        <v>11.6</v>
      </c>
      <c r="I62" s="146"/>
      <c r="J62" s="154"/>
      <c r="K62" s="154"/>
    </row>
    <row r="63" spans="1:11" s="147" customFormat="1" ht="45.75">
      <c r="A63" s="155"/>
      <c r="B63" s="149" t="s">
        <v>74</v>
      </c>
      <c r="C63" s="150">
        <v>992</v>
      </c>
      <c r="D63" s="151" t="s">
        <v>90</v>
      </c>
      <c r="E63" s="151">
        <v>10</v>
      </c>
      <c r="F63" s="152"/>
      <c r="G63" s="152"/>
      <c r="H63" s="144">
        <f t="shared" si="2"/>
        <v>11.6</v>
      </c>
      <c r="I63" s="146"/>
      <c r="J63" s="154"/>
      <c r="K63" s="154"/>
    </row>
    <row r="64" spans="1:11" s="147" customFormat="1" ht="31.5" customHeight="1">
      <c r="A64" s="155"/>
      <c r="B64" s="149" t="s">
        <v>32</v>
      </c>
      <c r="C64" s="150">
        <v>992</v>
      </c>
      <c r="D64" s="151" t="s">
        <v>90</v>
      </c>
      <c r="E64" s="151">
        <v>10</v>
      </c>
      <c r="F64" s="152" t="s">
        <v>33</v>
      </c>
      <c r="G64" s="152"/>
      <c r="H64" s="144">
        <f t="shared" si="2"/>
        <v>11.6</v>
      </c>
      <c r="I64" s="146"/>
      <c r="J64" s="154"/>
      <c r="K64" s="154"/>
    </row>
    <row r="65" spans="1:11" s="147" customFormat="1" ht="30.75" customHeight="1">
      <c r="A65" s="155"/>
      <c r="B65" s="160" t="s">
        <v>89</v>
      </c>
      <c r="C65" s="150">
        <v>992</v>
      </c>
      <c r="D65" s="151" t="s">
        <v>90</v>
      </c>
      <c r="E65" s="151">
        <v>10</v>
      </c>
      <c r="F65" s="152" t="s">
        <v>56</v>
      </c>
      <c r="G65" s="152"/>
      <c r="H65" s="144">
        <f t="shared" si="2"/>
        <v>11.6</v>
      </c>
      <c r="I65" s="146"/>
      <c r="J65" s="154"/>
      <c r="K65" s="154"/>
    </row>
    <row r="66" spans="1:11" s="147" customFormat="1">
      <c r="A66" s="155"/>
      <c r="B66" s="149" t="s">
        <v>57</v>
      </c>
      <c r="C66" s="150">
        <v>992</v>
      </c>
      <c r="D66" s="151" t="s">
        <v>90</v>
      </c>
      <c r="E66" s="151">
        <v>10</v>
      </c>
      <c r="F66" s="152" t="s">
        <v>58</v>
      </c>
      <c r="G66" s="152"/>
      <c r="H66" s="144">
        <f t="shared" si="2"/>
        <v>11.6</v>
      </c>
      <c r="I66" s="146"/>
      <c r="J66" s="154"/>
      <c r="K66" s="154"/>
    </row>
    <row r="67" spans="1:11" s="147" customFormat="1" ht="45.75">
      <c r="A67" s="155"/>
      <c r="B67" s="149" t="s">
        <v>88</v>
      </c>
      <c r="C67" s="150">
        <v>992</v>
      </c>
      <c r="D67" s="151" t="s">
        <v>90</v>
      </c>
      <c r="E67" s="151">
        <v>10</v>
      </c>
      <c r="F67" s="152" t="s">
        <v>87</v>
      </c>
      <c r="G67" s="152"/>
      <c r="H67" s="144">
        <f t="shared" si="2"/>
        <v>11.6</v>
      </c>
      <c r="I67" s="146"/>
      <c r="J67" s="154"/>
      <c r="K67" s="154"/>
    </row>
    <row r="68" spans="1:11" s="147" customFormat="1" ht="30.75">
      <c r="A68" s="155"/>
      <c r="B68" s="149" t="s">
        <v>19</v>
      </c>
      <c r="C68" s="150">
        <v>992</v>
      </c>
      <c r="D68" s="151" t="s">
        <v>90</v>
      </c>
      <c r="E68" s="151">
        <v>10</v>
      </c>
      <c r="F68" s="152" t="s">
        <v>87</v>
      </c>
      <c r="G68" s="152">
        <v>200</v>
      </c>
      <c r="H68" s="144">
        <v>11.6</v>
      </c>
      <c r="I68" s="146"/>
      <c r="J68" s="154"/>
      <c r="K68" s="154"/>
    </row>
    <row r="69" spans="1:11" s="147" customFormat="1">
      <c r="A69" s="161"/>
      <c r="B69" s="149" t="s">
        <v>75</v>
      </c>
      <c r="C69" s="150">
        <v>992</v>
      </c>
      <c r="D69" s="151" t="s">
        <v>95</v>
      </c>
      <c r="E69" s="151" t="s">
        <v>92</v>
      </c>
      <c r="F69" s="152"/>
      <c r="G69" s="152"/>
      <c r="H69" s="144">
        <f>H70</f>
        <v>2830.7</v>
      </c>
      <c r="I69" s="146"/>
      <c r="J69" s="154"/>
      <c r="K69" s="154"/>
    </row>
    <row r="70" spans="1:11" s="147" customFormat="1">
      <c r="A70" s="161"/>
      <c r="B70" s="149" t="s">
        <v>76</v>
      </c>
      <c r="C70" s="150">
        <v>992</v>
      </c>
      <c r="D70" s="151" t="s">
        <v>95</v>
      </c>
      <c r="E70" s="151" t="s">
        <v>96</v>
      </c>
      <c r="F70" s="152"/>
      <c r="G70" s="152"/>
      <c r="H70" s="144">
        <f>H71</f>
        <v>2830.7</v>
      </c>
      <c r="I70" s="146"/>
      <c r="J70" s="154"/>
      <c r="K70" s="154"/>
    </row>
    <row r="71" spans="1:11" s="147" customFormat="1">
      <c r="A71" s="161"/>
      <c r="B71" s="149" t="s">
        <v>84</v>
      </c>
      <c r="C71" s="150">
        <v>992</v>
      </c>
      <c r="D71" s="151" t="s">
        <v>95</v>
      </c>
      <c r="E71" s="151" t="s">
        <v>96</v>
      </c>
      <c r="F71" s="152" t="s">
        <v>33</v>
      </c>
      <c r="G71" s="152"/>
      <c r="H71" s="144">
        <f>H72</f>
        <v>2830.7</v>
      </c>
      <c r="I71" s="146"/>
      <c r="J71" s="154"/>
      <c r="K71" s="154"/>
    </row>
    <row r="72" spans="1:11" s="147" customFormat="1">
      <c r="A72" s="161"/>
      <c r="B72" s="149" t="s">
        <v>34</v>
      </c>
      <c r="C72" s="150">
        <v>992</v>
      </c>
      <c r="D72" s="151" t="s">
        <v>95</v>
      </c>
      <c r="E72" s="151" t="s">
        <v>96</v>
      </c>
      <c r="F72" s="152" t="s">
        <v>35</v>
      </c>
      <c r="G72" s="152"/>
      <c r="H72" s="144">
        <f>H73</f>
        <v>2830.7</v>
      </c>
      <c r="I72" s="146"/>
      <c r="J72" s="154"/>
      <c r="K72" s="154"/>
    </row>
    <row r="73" spans="1:11" s="147" customFormat="1">
      <c r="A73" s="161"/>
      <c r="B73" s="149" t="s">
        <v>36</v>
      </c>
      <c r="C73" s="150">
        <v>992</v>
      </c>
      <c r="D73" s="151" t="s">
        <v>95</v>
      </c>
      <c r="E73" s="151" t="s">
        <v>96</v>
      </c>
      <c r="F73" s="152" t="s">
        <v>37</v>
      </c>
      <c r="G73" s="152"/>
      <c r="H73" s="144">
        <f>H75</f>
        <v>2830.7</v>
      </c>
      <c r="I73" s="146"/>
      <c r="J73" s="154"/>
      <c r="K73" s="154"/>
    </row>
    <row r="74" spans="1:11" s="147" customFormat="1" ht="105">
      <c r="A74" s="161"/>
      <c r="B74" s="159" t="s">
        <v>132</v>
      </c>
      <c r="C74" s="150">
        <v>992</v>
      </c>
      <c r="D74" s="151" t="s">
        <v>95</v>
      </c>
      <c r="E74" s="151" t="s">
        <v>96</v>
      </c>
      <c r="F74" s="152" t="s">
        <v>131</v>
      </c>
      <c r="G74" s="152"/>
      <c r="H74" s="144">
        <f>H75</f>
        <v>2830.7</v>
      </c>
      <c r="I74" s="146"/>
      <c r="J74" s="154"/>
      <c r="K74" s="154"/>
    </row>
    <row r="75" spans="1:11" s="147" customFormat="1" ht="30.75">
      <c r="A75" s="161"/>
      <c r="B75" s="149" t="s">
        <v>19</v>
      </c>
      <c r="C75" s="150">
        <v>992</v>
      </c>
      <c r="D75" s="151" t="s">
        <v>95</v>
      </c>
      <c r="E75" s="151" t="s">
        <v>96</v>
      </c>
      <c r="F75" s="152" t="s">
        <v>131</v>
      </c>
      <c r="G75" s="152">
        <v>200</v>
      </c>
      <c r="H75" s="145">
        <f>924.9+1905.8</f>
        <v>2830.7</v>
      </c>
      <c r="I75" s="146"/>
      <c r="J75" s="154"/>
      <c r="K75" s="154"/>
    </row>
    <row r="76" spans="1:11" s="147" customFormat="1" ht="17.25" customHeight="1">
      <c r="A76" s="148"/>
      <c r="B76" s="149" t="s">
        <v>77</v>
      </c>
      <c r="C76" s="150">
        <v>992</v>
      </c>
      <c r="D76" s="151" t="s">
        <v>97</v>
      </c>
      <c r="E76" s="151" t="s">
        <v>92</v>
      </c>
      <c r="F76" s="162"/>
      <c r="G76" s="162"/>
      <c r="H76" s="144">
        <f>H83+H77</f>
        <v>212</v>
      </c>
      <c r="I76" s="146"/>
      <c r="J76" s="154"/>
      <c r="K76" s="154"/>
    </row>
    <row r="77" spans="1:11" s="147" customFormat="1" ht="21.75" customHeight="1">
      <c r="A77" s="148"/>
      <c r="B77" s="149" t="s">
        <v>121</v>
      </c>
      <c r="C77" s="150">
        <v>992</v>
      </c>
      <c r="D77" s="151" t="s">
        <v>97</v>
      </c>
      <c r="E77" s="151" t="s">
        <v>94</v>
      </c>
      <c r="F77" s="162"/>
      <c r="G77" s="162"/>
      <c r="H77" s="144">
        <f>H78</f>
        <v>80</v>
      </c>
      <c r="I77" s="146"/>
      <c r="J77" s="154"/>
      <c r="K77" s="154"/>
    </row>
    <row r="78" spans="1:11" s="147" customFormat="1" ht="32.25" customHeight="1">
      <c r="A78" s="148"/>
      <c r="B78" s="149" t="s">
        <v>84</v>
      </c>
      <c r="C78" s="150">
        <v>992</v>
      </c>
      <c r="D78" s="151" t="s">
        <v>97</v>
      </c>
      <c r="E78" s="151" t="s">
        <v>94</v>
      </c>
      <c r="F78" s="152" t="s">
        <v>33</v>
      </c>
      <c r="G78" s="162"/>
      <c r="H78" s="144">
        <f>H79</f>
        <v>80</v>
      </c>
      <c r="I78" s="146"/>
      <c r="J78" s="154"/>
      <c r="K78" s="154"/>
    </row>
    <row r="79" spans="1:11" s="147" customFormat="1" ht="22.5" customHeight="1">
      <c r="A79" s="148"/>
      <c r="B79" s="149" t="s">
        <v>38</v>
      </c>
      <c r="C79" s="150">
        <v>992</v>
      </c>
      <c r="D79" s="151" t="s">
        <v>97</v>
      </c>
      <c r="E79" s="151" t="s">
        <v>94</v>
      </c>
      <c r="F79" s="152" t="s">
        <v>39</v>
      </c>
      <c r="G79" s="162"/>
      <c r="H79" s="144">
        <f>H80</f>
        <v>80</v>
      </c>
      <c r="I79" s="146"/>
      <c r="J79" s="154"/>
      <c r="K79" s="154"/>
    </row>
    <row r="80" spans="1:11" s="147" customFormat="1" ht="25.5" customHeight="1">
      <c r="A80" s="148"/>
      <c r="B80" s="149" t="s">
        <v>40</v>
      </c>
      <c r="C80" s="150">
        <v>992</v>
      </c>
      <c r="D80" s="151" t="s">
        <v>97</v>
      </c>
      <c r="E80" s="151" t="s">
        <v>94</v>
      </c>
      <c r="F80" s="152" t="s">
        <v>41</v>
      </c>
      <c r="G80" s="162"/>
      <c r="H80" s="144">
        <f>H81</f>
        <v>80</v>
      </c>
      <c r="I80" s="146"/>
      <c r="J80" s="154"/>
      <c r="K80" s="154"/>
    </row>
    <row r="81" spans="1:11" s="147" customFormat="1" ht="22.5" customHeight="1">
      <c r="A81" s="148"/>
      <c r="B81" s="149" t="s">
        <v>120</v>
      </c>
      <c r="C81" s="150">
        <v>992</v>
      </c>
      <c r="D81" s="151" t="s">
        <v>97</v>
      </c>
      <c r="E81" s="151" t="s">
        <v>94</v>
      </c>
      <c r="F81" s="163" t="s">
        <v>119</v>
      </c>
      <c r="G81" s="162"/>
      <c r="H81" s="144">
        <f>H82</f>
        <v>80</v>
      </c>
      <c r="I81" s="146"/>
      <c r="J81" s="154"/>
      <c r="K81" s="154"/>
    </row>
    <row r="82" spans="1:11" s="147" customFormat="1" ht="34.5" customHeight="1">
      <c r="A82" s="148"/>
      <c r="B82" s="149" t="s">
        <v>19</v>
      </c>
      <c r="C82" s="150">
        <v>992</v>
      </c>
      <c r="D82" s="151" t="s">
        <v>97</v>
      </c>
      <c r="E82" s="151" t="s">
        <v>94</v>
      </c>
      <c r="F82" s="163" t="s">
        <v>119</v>
      </c>
      <c r="G82" s="152">
        <v>200</v>
      </c>
      <c r="H82" s="144">
        <v>80</v>
      </c>
      <c r="I82" s="146"/>
      <c r="J82" s="154"/>
      <c r="K82" s="154"/>
    </row>
    <row r="83" spans="1:11" s="147" customFormat="1">
      <c r="A83" s="148"/>
      <c r="B83" s="149" t="s">
        <v>78</v>
      </c>
      <c r="C83" s="150">
        <v>992</v>
      </c>
      <c r="D83" s="151" t="s">
        <v>97</v>
      </c>
      <c r="E83" s="151" t="s">
        <v>90</v>
      </c>
      <c r="F83" s="152"/>
      <c r="G83" s="152"/>
      <c r="H83" s="144">
        <f>H84</f>
        <v>132</v>
      </c>
      <c r="I83" s="146"/>
      <c r="J83" s="154"/>
      <c r="K83" s="154"/>
    </row>
    <row r="84" spans="1:11" s="147" customFormat="1">
      <c r="A84" s="148"/>
      <c r="B84" s="149" t="s">
        <v>84</v>
      </c>
      <c r="C84" s="150">
        <v>992</v>
      </c>
      <c r="D84" s="151" t="s">
        <v>97</v>
      </c>
      <c r="E84" s="151" t="s">
        <v>90</v>
      </c>
      <c r="F84" s="152" t="s">
        <v>33</v>
      </c>
      <c r="G84" s="152"/>
      <c r="H84" s="144">
        <f>H85</f>
        <v>132</v>
      </c>
      <c r="I84" s="146"/>
      <c r="J84" s="154"/>
      <c r="K84" s="154"/>
    </row>
    <row r="85" spans="1:11" s="147" customFormat="1" ht="17.25" customHeight="1">
      <c r="A85" s="148"/>
      <c r="B85" s="149" t="s">
        <v>38</v>
      </c>
      <c r="C85" s="150">
        <v>992</v>
      </c>
      <c r="D85" s="151" t="s">
        <v>97</v>
      </c>
      <c r="E85" s="151" t="s">
        <v>90</v>
      </c>
      <c r="F85" s="152" t="s">
        <v>39</v>
      </c>
      <c r="G85" s="152"/>
      <c r="H85" s="144">
        <f>H86</f>
        <v>132</v>
      </c>
      <c r="I85" s="146"/>
      <c r="J85" s="154"/>
      <c r="K85" s="154"/>
    </row>
    <row r="86" spans="1:11" s="147" customFormat="1" ht="30.75">
      <c r="A86" s="155"/>
      <c r="B86" s="149" t="s">
        <v>40</v>
      </c>
      <c r="C86" s="150">
        <v>992</v>
      </c>
      <c r="D86" s="151" t="s">
        <v>97</v>
      </c>
      <c r="E86" s="151" t="s">
        <v>90</v>
      </c>
      <c r="F86" s="152" t="s">
        <v>41</v>
      </c>
      <c r="G86" s="152"/>
      <c r="H86" s="144">
        <f>H88+H89</f>
        <v>132</v>
      </c>
      <c r="I86" s="146"/>
      <c r="J86" s="154"/>
      <c r="K86" s="154"/>
    </row>
    <row r="87" spans="1:11" s="147" customFormat="1">
      <c r="A87" s="155"/>
      <c r="B87" s="149" t="s">
        <v>42</v>
      </c>
      <c r="C87" s="150">
        <v>992</v>
      </c>
      <c r="D87" s="151" t="s">
        <v>97</v>
      </c>
      <c r="E87" s="151" t="s">
        <v>90</v>
      </c>
      <c r="F87" s="152" t="s">
        <v>43</v>
      </c>
      <c r="G87" s="152"/>
      <c r="H87" s="144">
        <f>H88</f>
        <v>132</v>
      </c>
      <c r="I87" s="146"/>
      <c r="J87" s="154"/>
      <c r="K87" s="154"/>
    </row>
    <row r="88" spans="1:11" s="147" customFormat="1" ht="30" customHeight="1">
      <c r="A88" s="155"/>
      <c r="B88" s="149" t="s">
        <v>19</v>
      </c>
      <c r="C88" s="150">
        <v>992</v>
      </c>
      <c r="D88" s="151" t="s">
        <v>97</v>
      </c>
      <c r="E88" s="151" t="s">
        <v>90</v>
      </c>
      <c r="F88" s="152" t="s">
        <v>43</v>
      </c>
      <c r="G88" s="152">
        <v>200</v>
      </c>
      <c r="H88" s="144">
        <f>22+110</f>
        <v>132</v>
      </c>
      <c r="I88" s="146"/>
      <c r="J88" s="154"/>
      <c r="K88" s="154"/>
    </row>
    <row r="89" spans="1:11" s="147" customFormat="1" hidden="1">
      <c r="A89" s="155"/>
      <c r="B89" s="149" t="s">
        <v>85</v>
      </c>
      <c r="C89" s="150">
        <v>992</v>
      </c>
      <c r="D89" s="151" t="s">
        <v>97</v>
      </c>
      <c r="E89" s="151" t="s">
        <v>90</v>
      </c>
      <c r="F89" s="152" t="s">
        <v>45</v>
      </c>
      <c r="G89" s="152"/>
      <c r="H89" s="144">
        <f>H90</f>
        <v>0</v>
      </c>
      <c r="I89" s="146"/>
      <c r="J89" s="154"/>
      <c r="K89" s="154"/>
    </row>
    <row r="90" spans="1:11" s="147" customFormat="1" ht="30.75" hidden="1">
      <c r="A90" s="155"/>
      <c r="B90" s="149" t="s">
        <v>19</v>
      </c>
      <c r="C90" s="150">
        <v>992</v>
      </c>
      <c r="D90" s="151" t="s">
        <v>97</v>
      </c>
      <c r="E90" s="151" t="s">
        <v>90</v>
      </c>
      <c r="F90" s="152" t="s">
        <v>45</v>
      </c>
      <c r="G90" s="152">
        <v>200</v>
      </c>
      <c r="H90" s="144">
        <v>0</v>
      </c>
      <c r="I90" s="146"/>
      <c r="J90" s="154"/>
      <c r="K90" s="154"/>
    </row>
    <row r="91" spans="1:11" s="147" customFormat="1">
      <c r="A91" s="155"/>
      <c r="B91" s="149" t="s">
        <v>79</v>
      </c>
      <c r="C91" s="150">
        <v>992</v>
      </c>
      <c r="D91" s="151" t="s">
        <v>98</v>
      </c>
      <c r="E91" s="151" t="s">
        <v>92</v>
      </c>
      <c r="F91" s="152"/>
      <c r="G91" s="152"/>
      <c r="H91" s="144">
        <f>H92</f>
        <v>1843.1</v>
      </c>
      <c r="I91" s="146"/>
      <c r="J91" s="154"/>
      <c r="K91" s="154"/>
    </row>
    <row r="92" spans="1:11" s="147" customFormat="1">
      <c r="A92" s="155"/>
      <c r="B92" s="149" t="s">
        <v>80</v>
      </c>
      <c r="C92" s="150">
        <v>992</v>
      </c>
      <c r="D92" s="151" t="s">
        <v>98</v>
      </c>
      <c r="E92" s="151" t="s">
        <v>91</v>
      </c>
      <c r="F92" s="152"/>
      <c r="G92" s="152"/>
      <c r="H92" s="144">
        <f>H93</f>
        <v>1843.1</v>
      </c>
      <c r="I92" s="146"/>
      <c r="J92" s="154"/>
      <c r="K92" s="154"/>
    </row>
    <row r="93" spans="1:11" s="147" customFormat="1">
      <c r="A93" s="155"/>
      <c r="B93" s="149" t="s">
        <v>84</v>
      </c>
      <c r="C93" s="150">
        <v>992</v>
      </c>
      <c r="D93" s="151" t="s">
        <v>98</v>
      </c>
      <c r="E93" s="151" t="s">
        <v>91</v>
      </c>
      <c r="F93" s="152" t="s">
        <v>33</v>
      </c>
      <c r="G93" s="164"/>
      <c r="H93" s="144">
        <f>H94+H104</f>
        <v>1843.1</v>
      </c>
      <c r="I93" s="146"/>
      <c r="J93" s="154"/>
      <c r="K93" s="154"/>
    </row>
    <row r="94" spans="1:11" s="147" customFormat="1">
      <c r="A94" s="155"/>
      <c r="B94" s="149" t="s">
        <v>46</v>
      </c>
      <c r="C94" s="150">
        <v>992</v>
      </c>
      <c r="D94" s="151" t="s">
        <v>98</v>
      </c>
      <c r="E94" s="151" t="s">
        <v>91</v>
      </c>
      <c r="F94" s="152" t="s">
        <v>47</v>
      </c>
      <c r="G94" s="164"/>
      <c r="H94" s="144">
        <f>H95</f>
        <v>1583.1</v>
      </c>
      <c r="I94" s="146"/>
      <c r="J94" s="154"/>
      <c r="K94" s="154"/>
    </row>
    <row r="95" spans="1:11" s="147" customFormat="1">
      <c r="A95" s="155"/>
      <c r="B95" s="149" t="s">
        <v>48</v>
      </c>
      <c r="C95" s="150">
        <v>992</v>
      </c>
      <c r="D95" s="151" t="s">
        <v>98</v>
      </c>
      <c r="E95" s="151" t="s">
        <v>91</v>
      </c>
      <c r="F95" s="152" t="s">
        <v>49</v>
      </c>
      <c r="G95" s="164"/>
      <c r="H95" s="144">
        <f>H96+H102+H100</f>
        <v>1583.1</v>
      </c>
      <c r="I95" s="146"/>
      <c r="J95" s="154"/>
      <c r="K95" s="154"/>
    </row>
    <row r="96" spans="1:11" s="147" customFormat="1" ht="30.75">
      <c r="A96" s="155"/>
      <c r="B96" s="149" t="s">
        <v>50</v>
      </c>
      <c r="C96" s="150">
        <v>992</v>
      </c>
      <c r="D96" s="151" t="s">
        <v>98</v>
      </c>
      <c r="E96" s="151" t="s">
        <v>91</v>
      </c>
      <c r="F96" s="152" t="s">
        <v>51</v>
      </c>
      <c r="G96" s="164"/>
      <c r="H96" s="144">
        <f>H97+H98+H99</f>
        <v>1583.1</v>
      </c>
      <c r="I96" s="146"/>
      <c r="J96" s="154"/>
      <c r="K96" s="154"/>
    </row>
    <row r="97" spans="1:13" s="147" customFormat="1" ht="60">
      <c r="A97" s="155"/>
      <c r="B97" s="160" t="s">
        <v>15</v>
      </c>
      <c r="C97" s="150">
        <v>992</v>
      </c>
      <c r="D97" s="151" t="s">
        <v>98</v>
      </c>
      <c r="E97" s="151" t="s">
        <v>91</v>
      </c>
      <c r="F97" s="152" t="s">
        <v>51</v>
      </c>
      <c r="G97" s="152">
        <v>100</v>
      </c>
      <c r="H97" s="145">
        <f>746.5+100+208.3+430</f>
        <v>1484.8</v>
      </c>
      <c r="I97" s="146"/>
      <c r="J97" s="154"/>
      <c r="K97" s="154"/>
    </row>
    <row r="98" spans="1:13" s="147" customFormat="1" ht="30.75">
      <c r="A98" s="155"/>
      <c r="B98" s="149" t="s">
        <v>19</v>
      </c>
      <c r="C98" s="150">
        <v>992</v>
      </c>
      <c r="D98" s="151" t="s">
        <v>98</v>
      </c>
      <c r="E98" s="151" t="s">
        <v>91</v>
      </c>
      <c r="F98" s="152" t="s">
        <v>51</v>
      </c>
      <c r="G98" s="152">
        <v>200</v>
      </c>
      <c r="H98" s="144">
        <f>100-1.7</f>
        <v>98.3</v>
      </c>
      <c r="I98" s="146"/>
      <c r="J98" s="154"/>
      <c r="K98" s="154"/>
    </row>
    <row r="99" spans="1:13" s="147" customFormat="1" ht="19.5" hidden="1" customHeight="1">
      <c r="A99" s="155"/>
      <c r="B99" s="149" t="s">
        <v>20</v>
      </c>
      <c r="C99" s="150">
        <v>992</v>
      </c>
      <c r="D99" s="151" t="s">
        <v>98</v>
      </c>
      <c r="E99" s="151" t="s">
        <v>91</v>
      </c>
      <c r="F99" s="152" t="s">
        <v>51</v>
      </c>
      <c r="G99" s="152">
        <v>800</v>
      </c>
      <c r="H99" s="144">
        <v>0</v>
      </c>
      <c r="I99" s="146"/>
      <c r="J99" s="154"/>
      <c r="K99" s="154"/>
    </row>
    <row r="100" spans="1:13" s="147" customFormat="1" hidden="1">
      <c r="A100" s="155"/>
      <c r="B100" s="149"/>
      <c r="C100" s="150"/>
      <c r="D100" s="151"/>
      <c r="E100" s="151"/>
      <c r="F100" s="152"/>
      <c r="G100" s="152"/>
      <c r="H100" s="144"/>
      <c r="I100" s="146"/>
      <c r="J100" s="154"/>
      <c r="K100" s="154"/>
    </row>
    <row r="101" spans="1:13" s="147" customFormat="1" ht="42" hidden="1" customHeight="1">
      <c r="A101" s="155"/>
      <c r="B101" s="149"/>
      <c r="C101" s="150"/>
      <c r="D101" s="151"/>
      <c r="E101" s="151"/>
      <c r="F101" s="152"/>
      <c r="G101" s="152"/>
      <c r="H101" s="144"/>
      <c r="I101" s="146"/>
      <c r="J101" s="154"/>
      <c r="K101" s="154"/>
    </row>
    <row r="102" spans="1:13" s="147" customFormat="1" hidden="1">
      <c r="A102" s="155"/>
      <c r="B102" s="149"/>
      <c r="C102" s="150"/>
      <c r="D102" s="151"/>
      <c r="E102" s="151"/>
      <c r="F102" s="152"/>
      <c r="G102" s="152"/>
      <c r="H102" s="144"/>
      <c r="I102" s="146"/>
      <c r="J102" s="154"/>
      <c r="K102" s="154"/>
    </row>
    <row r="103" spans="1:13" s="147" customFormat="1" hidden="1">
      <c r="A103" s="155"/>
      <c r="B103" s="149"/>
      <c r="C103" s="150"/>
      <c r="D103" s="151"/>
      <c r="E103" s="151"/>
      <c r="F103" s="152"/>
      <c r="G103" s="152"/>
      <c r="H103" s="144"/>
      <c r="I103" s="146"/>
      <c r="J103" s="154"/>
      <c r="K103" s="154"/>
    </row>
    <row r="104" spans="1:13" s="147" customFormat="1">
      <c r="A104" s="155"/>
      <c r="B104" s="149" t="s">
        <v>52</v>
      </c>
      <c r="C104" s="150">
        <v>992</v>
      </c>
      <c r="D104" s="151" t="s">
        <v>98</v>
      </c>
      <c r="E104" s="151" t="s">
        <v>91</v>
      </c>
      <c r="F104" s="152" t="s">
        <v>53</v>
      </c>
      <c r="G104" s="164"/>
      <c r="H104" s="144">
        <f>H105</f>
        <v>260</v>
      </c>
      <c r="I104" s="146"/>
      <c r="J104" s="154"/>
      <c r="K104" s="154"/>
    </row>
    <row r="105" spans="1:13" s="147" customFormat="1">
      <c r="A105" s="155"/>
      <c r="B105" s="149" t="s">
        <v>109</v>
      </c>
      <c r="C105" s="150">
        <v>992</v>
      </c>
      <c r="D105" s="151" t="s">
        <v>98</v>
      </c>
      <c r="E105" s="151" t="s">
        <v>91</v>
      </c>
      <c r="F105" s="152" t="s">
        <v>54</v>
      </c>
      <c r="G105" s="164"/>
      <c r="H105" s="144">
        <f>H106</f>
        <v>260</v>
      </c>
      <c r="I105" s="146"/>
      <c r="J105" s="154"/>
      <c r="K105" s="154"/>
    </row>
    <row r="106" spans="1:13" s="147" customFormat="1" ht="30.75">
      <c r="A106" s="155"/>
      <c r="B106" s="149" t="s">
        <v>50</v>
      </c>
      <c r="C106" s="150">
        <v>992</v>
      </c>
      <c r="D106" s="151" t="s">
        <v>98</v>
      </c>
      <c r="E106" s="151" t="s">
        <v>91</v>
      </c>
      <c r="F106" s="152" t="s">
        <v>55</v>
      </c>
      <c r="G106" s="164"/>
      <c r="H106" s="144">
        <f>H107+H108</f>
        <v>260</v>
      </c>
      <c r="I106" s="146"/>
      <c r="J106" s="154"/>
      <c r="K106" s="154"/>
    </row>
    <row r="107" spans="1:13" s="147" customFormat="1" ht="60.75">
      <c r="A107" s="155"/>
      <c r="B107" s="149" t="s">
        <v>15</v>
      </c>
      <c r="C107" s="150">
        <v>992</v>
      </c>
      <c r="D107" s="151" t="s">
        <v>98</v>
      </c>
      <c r="E107" s="151" t="s">
        <v>91</v>
      </c>
      <c r="F107" s="152" t="s">
        <v>55</v>
      </c>
      <c r="G107" s="152">
        <v>100</v>
      </c>
      <c r="H107" s="144">
        <f>218-9.7-118.3+170</f>
        <v>260</v>
      </c>
      <c r="I107" s="146"/>
      <c r="J107" s="154"/>
      <c r="K107" s="154"/>
      <c r="M107" s="165"/>
    </row>
    <row r="108" spans="1:13" s="147" customFormat="1" ht="0.75" customHeight="1">
      <c r="A108" s="155"/>
      <c r="B108" s="149" t="s">
        <v>19</v>
      </c>
      <c r="C108" s="150">
        <v>992</v>
      </c>
      <c r="D108" s="151" t="s">
        <v>98</v>
      </c>
      <c r="E108" s="151" t="s">
        <v>91</v>
      </c>
      <c r="F108" s="152" t="s">
        <v>55</v>
      </c>
      <c r="G108" s="152">
        <v>200</v>
      </c>
      <c r="H108" s="144">
        <v>0</v>
      </c>
      <c r="I108" s="146"/>
      <c r="J108" s="154"/>
      <c r="K108" s="154"/>
    </row>
    <row r="109" spans="1:13" s="147" customFormat="1">
      <c r="A109" s="146"/>
      <c r="B109" s="146"/>
      <c r="C109" s="166"/>
      <c r="D109" s="146"/>
      <c r="E109" s="146"/>
      <c r="F109" s="146"/>
      <c r="G109" s="146"/>
      <c r="H109" s="146"/>
      <c r="I109" s="146"/>
      <c r="J109" s="154"/>
      <c r="K109" s="154"/>
    </row>
    <row r="110" spans="1:13" s="147" customFormat="1">
      <c r="C110" s="167"/>
      <c r="J110" s="154"/>
      <c r="K110" s="154"/>
    </row>
    <row r="111" spans="1:13" s="147" customFormat="1">
      <c r="A111" s="199" t="s">
        <v>125</v>
      </c>
      <c r="B111" s="199"/>
      <c r="C111" s="167"/>
      <c r="J111" s="154"/>
      <c r="K111" s="154"/>
    </row>
    <row r="112" spans="1:13" s="147" customFormat="1">
      <c r="A112" s="199" t="s">
        <v>133</v>
      </c>
      <c r="B112" s="199"/>
      <c r="C112" s="167"/>
      <c r="J112" s="154"/>
      <c r="K112" s="154"/>
    </row>
    <row r="113" spans="1:11" s="147" customFormat="1">
      <c r="A113" s="199" t="s">
        <v>128</v>
      </c>
      <c r="B113" s="199"/>
      <c r="C113" s="167"/>
      <c r="J113" s="154"/>
      <c r="K113" s="154"/>
    </row>
    <row r="114" spans="1:11" s="147" customFormat="1">
      <c r="A114" s="199" t="s">
        <v>215</v>
      </c>
      <c r="B114" s="199"/>
      <c r="C114" s="168"/>
      <c r="D114" s="169"/>
      <c r="H114" s="182" t="s">
        <v>220</v>
      </c>
      <c r="J114" s="154"/>
      <c r="K114" s="154"/>
    </row>
    <row r="115" spans="1:11" s="147" customFormat="1">
      <c r="A115" s="199"/>
      <c r="B115" s="199"/>
      <c r="C115" s="167"/>
      <c r="H115" s="169"/>
      <c r="J115" s="154"/>
      <c r="K115" s="154"/>
    </row>
    <row r="116" spans="1:11" s="138" customFormat="1">
      <c r="C116" s="139"/>
      <c r="J116" s="53"/>
      <c r="K116" s="53"/>
    </row>
  </sheetData>
  <mergeCells count="7">
    <mergeCell ref="A115:B115"/>
    <mergeCell ref="A113:B113"/>
    <mergeCell ref="A114:B114"/>
    <mergeCell ref="G1:H1"/>
    <mergeCell ref="A111:B111"/>
    <mergeCell ref="A3:H3"/>
    <mergeCell ref="A112:B112"/>
  </mergeCells>
  <phoneticPr fontId="15" type="noConversion"/>
  <pageMargins left="1.1811023622047245" right="0.39370078740157483" top="0.78740157480314965" bottom="0.39370078740157483" header="0.31496062992125984" footer="0.31496062992125984"/>
  <pageSetup paperSize="9" scale="52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opLeftCell="A25" workbookViewId="0">
      <selection activeCell="B32" sqref="B32"/>
    </sheetView>
  </sheetViews>
  <sheetFormatPr defaultColWidth="9.140625" defaultRowHeight="15"/>
  <cols>
    <col min="1" max="1" width="51" style="62" customWidth="1"/>
    <col min="2" max="2" width="64.5703125" style="62" customWidth="1"/>
    <col min="3" max="3" width="36.5703125" style="62" customWidth="1"/>
    <col min="4" max="16384" width="9.140625" style="62"/>
  </cols>
  <sheetData>
    <row r="1" spans="1:3">
      <c r="A1" s="186"/>
      <c r="B1" s="186"/>
      <c r="C1" s="186"/>
    </row>
    <row r="2" spans="1:3" ht="281.25">
      <c r="A2" s="127"/>
      <c r="B2" s="127"/>
      <c r="C2" s="76" t="s">
        <v>217</v>
      </c>
    </row>
    <row r="3" spans="1:3" ht="18.75">
      <c r="A3" s="77"/>
    </row>
    <row r="4" spans="1:3" ht="25.5">
      <c r="A4" s="202" t="s">
        <v>191</v>
      </c>
      <c r="B4" s="202"/>
      <c r="C4" s="202"/>
    </row>
    <row r="5" spans="1:3" ht="18.75">
      <c r="A5" s="1"/>
      <c r="B5" s="1"/>
      <c r="C5" s="114" t="s">
        <v>0</v>
      </c>
    </row>
    <row r="6" spans="1:3" ht="56.25">
      <c r="A6" s="78" t="s">
        <v>192</v>
      </c>
      <c r="B6" s="128" t="s">
        <v>193</v>
      </c>
      <c r="C6" s="78" t="s">
        <v>7</v>
      </c>
    </row>
    <row r="7" spans="1:3" ht="37.5">
      <c r="A7" s="129" t="s">
        <v>194</v>
      </c>
      <c r="B7" s="130" t="s">
        <v>195</v>
      </c>
      <c r="C7" s="131">
        <f>C9</f>
        <v>2892.6</v>
      </c>
    </row>
    <row r="8" spans="1:3" ht="18.75">
      <c r="A8" s="132"/>
      <c r="B8" s="133" t="s">
        <v>196</v>
      </c>
      <c r="C8" s="134"/>
    </row>
    <row r="9" spans="1:3" ht="37.5">
      <c r="A9" s="129" t="s">
        <v>197</v>
      </c>
      <c r="B9" s="135" t="s">
        <v>198</v>
      </c>
      <c r="C9" s="134">
        <v>2892.6</v>
      </c>
    </row>
    <row r="10" spans="1:3" ht="18.75">
      <c r="A10" s="129" t="s">
        <v>199</v>
      </c>
      <c r="B10" s="135" t="s">
        <v>200</v>
      </c>
      <c r="C10" s="134">
        <f>C11</f>
        <v>6169</v>
      </c>
    </row>
    <row r="11" spans="1:3" ht="18.75">
      <c r="A11" s="129" t="s">
        <v>201</v>
      </c>
      <c r="B11" s="135" t="s">
        <v>202</v>
      </c>
      <c r="C11" s="134">
        <f>C13</f>
        <v>6169</v>
      </c>
    </row>
    <row r="12" spans="1:3" ht="37.5">
      <c r="A12" s="129" t="s">
        <v>203</v>
      </c>
      <c r="B12" s="135" t="s">
        <v>204</v>
      </c>
      <c r="C12" s="170">
        <f>C13</f>
        <v>6169</v>
      </c>
    </row>
    <row r="13" spans="1:3" ht="37.5">
      <c r="A13" s="129" t="s">
        <v>205</v>
      </c>
      <c r="B13" s="135" t="s">
        <v>206</v>
      </c>
      <c r="C13" s="170">
        <v>6169</v>
      </c>
    </row>
    <row r="14" spans="1:3" ht="18.75">
      <c r="A14" s="129" t="s">
        <v>207</v>
      </c>
      <c r="B14" s="135" t="s">
        <v>208</v>
      </c>
      <c r="C14" s="134">
        <f>C16</f>
        <v>9061.6</v>
      </c>
    </row>
    <row r="15" spans="1:3" ht="18.75">
      <c r="A15" s="129" t="s">
        <v>209</v>
      </c>
      <c r="B15" s="135" t="s">
        <v>210</v>
      </c>
      <c r="C15" s="134">
        <v>9061.6</v>
      </c>
    </row>
    <row r="16" spans="1:3" ht="37.5">
      <c r="A16" s="129" t="s">
        <v>211</v>
      </c>
      <c r="B16" s="135" t="s">
        <v>212</v>
      </c>
      <c r="C16" s="134">
        <f>C15</f>
        <v>9061.6</v>
      </c>
    </row>
    <row r="17" spans="1:11" ht="37.5">
      <c r="A17" s="129" t="s">
        <v>213</v>
      </c>
      <c r="B17" s="135" t="s">
        <v>214</v>
      </c>
      <c r="C17" s="134">
        <f>C15</f>
        <v>9061.6</v>
      </c>
    </row>
    <row r="18" spans="1:11" ht="18.75">
      <c r="A18" s="136"/>
      <c r="B18" s="1"/>
      <c r="C18" s="1"/>
    </row>
    <row r="19" spans="1:11" s="6" customFormat="1" ht="18.75">
      <c r="A19" s="183" t="s">
        <v>125</v>
      </c>
      <c r="B19" s="183"/>
      <c r="C19" s="30"/>
      <c r="J19" s="53"/>
      <c r="K19" s="53"/>
    </row>
    <row r="20" spans="1:11" s="6" customFormat="1" ht="18.75">
      <c r="A20" s="183" t="s">
        <v>133</v>
      </c>
      <c r="B20" s="183"/>
      <c r="C20" s="30"/>
      <c r="J20" s="53"/>
      <c r="K20" s="53"/>
    </row>
    <row r="21" spans="1:11" s="6" customFormat="1" ht="18.75">
      <c r="A21" s="8" t="s">
        <v>128</v>
      </c>
      <c r="B21" s="8"/>
      <c r="C21" s="31"/>
      <c r="D21" s="8"/>
      <c r="J21" s="53"/>
      <c r="K21" s="53"/>
    </row>
    <row r="22" spans="1:11" s="6" customFormat="1" ht="18.75">
      <c r="A22" s="8" t="s">
        <v>215</v>
      </c>
      <c r="C22" s="137"/>
      <c r="H22" s="8"/>
      <c r="J22" s="53"/>
      <c r="K22" s="53"/>
    </row>
    <row r="23" spans="1:11" ht="18.75">
      <c r="A23" s="1"/>
      <c r="B23" s="1"/>
      <c r="C23" s="137" t="s">
        <v>130</v>
      </c>
    </row>
  </sheetData>
  <mergeCells count="4">
    <mergeCell ref="A1:C1"/>
    <mergeCell ref="A4:C4"/>
    <mergeCell ref="A19:B19"/>
    <mergeCell ref="A20:B20"/>
  </mergeCells>
  <pageMargins left="0.70866141732283472" right="0.70866141732283472" top="0.74803149606299213" bottom="0.74803149606299213" header="0.31496062992125984" footer="0.31496062992125984"/>
  <pageSetup paperSize="9" scale="57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1'!Заголовки_для_печати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2025-08-14T09:50:06Z</dcterms:modified>
</cp:coreProperties>
</file>