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-120" yWindow="-120" windowWidth="24240" windowHeight="13740" tabRatio="805" activeTab="4"/>
  </bookViews>
  <sheets>
    <sheet name="Приложение 1 " sheetId="21" r:id="rId1"/>
    <sheet name=" Приложение 2" sheetId="22" r:id="rId2"/>
    <sheet name="!Приложение 3" sheetId="12" r:id="rId3"/>
    <sheet name="Приложение 4" sheetId="13" r:id="rId4"/>
    <sheet name="Приложение 5" sheetId="14" r:id="rId5"/>
    <sheet name=" Приложение 6" sheetId="20" r:id="rId6"/>
  </sheets>
  <definedNames>
    <definedName name="_Hlk514759394" localSheetId="4">'Приложение 5'!#REF!</definedName>
    <definedName name="_xlnm.Print_Titles" localSheetId="1">' Приложение 2'!$6:$6</definedName>
    <definedName name="_xlnm.Print_Titles" localSheetId="5">' Приложение 6'!$6:$6</definedName>
    <definedName name="_xlnm.Print_Titles" localSheetId="2">'!Приложение 3'!$7:$8</definedName>
    <definedName name="_xlnm.Print_Titles" localSheetId="0">'Приложение 1 '!$9:$9</definedName>
    <definedName name="_xlnm.Print_Titles" localSheetId="3">'Приложение 4'!$5:$6</definedName>
    <definedName name="_xlnm.Print_Titles" localSheetId="4">'Приложение 5'!$6:$7</definedName>
    <definedName name="_xlnm.Print_Area" localSheetId="1">' Приложение 2'!$A$1:$B$27</definedName>
    <definedName name="_xlnm.Print_Area" localSheetId="2">'!Приложение 3'!$A$1:$E$70</definedName>
    <definedName name="_xlnm.Print_Area" localSheetId="0">'Приложение 1 '!$A$2:$C$37</definedName>
    <definedName name="_xlnm.Print_Area" localSheetId="3">'Приложение 4'!$A$1:$D$27</definedName>
    <definedName name="_xlnm.Print_Area" localSheetId="4">'Приложение 5'!$A$1:$H$100</definedName>
  </definedNames>
  <calcPr calcId="125725"/>
</workbook>
</file>

<file path=xl/calcChain.xml><?xml version="1.0" encoding="utf-8"?>
<calcChain xmlns="http://schemas.openxmlformats.org/spreadsheetml/2006/main">
  <c r="F9" i="12"/>
  <c r="E39"/>
  <c r="E42"/>
  <c r="E44"/>
  <c r="E45"/>
  <c r="H82" i="14"/>
  <c r="J8"/>
  <c r="H85"/>
  <c r="H87"/>
  <c r="G9" i="12" l="1"/>
  <c r="E57"/>
  <c r="E58"/>
  <c r="K8" i="14"/>
  <c r="H35"/>
  <c r="H36"/>
  <c r="C14" i="20" l="1"/>
  <c r="C13" s="1"/>
  <c r="C9" s="1"/>
  <c r="C7" s="1"/>
  <c r="C11"/>
  <c r="C10" s="1"/>
  <c r="C23" i="21"/>
  <c r="C24"/>
  <c r="B13" i="22" l="1"/>
  <c r="B8"/>
  <c r="B7" s="1"/>
  <c r="B16"/>
  <c r="D22" i="13" l="1"/>
  <c r="D20"/>
  <c r="D10"/>
  <c r="D8" s="1"/>
  <c r="E51" i="12" l="1"/>
  <c r="E50" s="1"/>
  <c r="E49" s="1"/>
  <c r="E48" s="1"/>
  <c r="E41"/>
  <c r="E40" s="1"/>
  <c r="E37"/>
  <c r="E36" s="1"/>
  <c r="E35"/>
  <c r="E34" s="1"/>
  <c r="E33" s="1"/>
  <c r="E63"/>
  <c r="E17"/>
  <c r="E16"/>
  <c r="E15" s="1"/>
  <c r="H14" i="14" l="1"/>
  <c r="K84" l="1"/>
  <c r="H94"/>
  <c r="H93" s="1"/>
  <c r="H92" s="1"/>
  <c r="H91" s="1"/>
  <c r="H84"/>
  <c r="H83" s="1"/>
  <c r="H81" s="1"/>
  <c r="H42"/>
  <c r="H41" s="1"/>
  <c r="H27"/>
  <c r="H26" s="1"/>
  <c r="H25" s="1"/>
  <c r="H24" s="1"/>
  <c r="H23" s="1"/>
  <c r="H77"/>
  <c r="H76" s="1"/>
  <c r="H75"/>
  <c r="H74" s="1"/>
  <c r="K28"/>
  <c r="H28"/>
  <c r="C11" i="21" l="1"/>
  <c r="C32" s="1"/>
  <c r="H73" i="14" l="1"/>
  <c r="D18" i="13" l="1"/>
  <c r="D7" s="1"/>
  <c r="H62" i="14" l="1"/>
  <c r="H72" l="1"/>
  <c r="H71" s="1"/>
  <c r="H80" l="1"/>
  <c r="H79" s="1"/>
  <c r="H78" s="1"/>
  <c r="H70"/>
  <c r="H69" s="1"/>
  <c r="E23" i="12" l="1"/>
  <c r="H21" i="14" l="1"/>
  <c r="H20" s="1"/>
  <c r="H19" s="1"/>
  <c r="H18" s="1"/>
  <c r="H17" s="1"/>
  <c r="H16" s="1"/>
  <c r="H13" l="1"/>
  <c r="H12" s="1"/>
  <c r="H11" s="1"/>
  <c r="H10" s="1"/>
  <c r="H9" s="1"/>
  <c r="H8" l="1"/>
  <c r="E65" i="12"/>
  <c r="E54" s="1"/>
  <c r="E53" s="1"/>
  <c r="E29"/>
  <c r="E28" s="1"/>
  <c r="E21"/>
  <c r="E19"/>
  <c r="E14" s="1"/>
  <c r="E12"/>
  <c r="E11"/>
  <c r="E10" s="1"/>
  <c r="E38" l="1"/>
  <c r="E27" s="1"/>
  <c r="E9" s="1"/>
  <c r="E32"/>
</calcChain>
</file>

<file path=xl/sharedStrings.xml><?xml version="1.0" encoding="utf-8"?>
<sst xmlns="http://schemas.openxmlformats.org/spreadsheetml/2006/main" count="607" uniqueCount="212">
  <si>
    <t>Глава Харьковского сельского</t>
  </si>
  <si>
    <t>(тыс. рублей)</t>
  </si>
  <si>
    <t>ВСЕГО</t>
  </si>
  <si>
    <t xml:space="preserve">Распределение бюджетных ассигнований 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</si>
  <si>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</si>
  <si>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</si>
  <si>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</si>
  <si>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</si>
  <si>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</si>
  <si>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</si>
  <si>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</si>
  <si>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</si>
  <si>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</si>
  <si>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</si>
  <si>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</si>
  <si>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</si>
  <si>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</si>
  <si>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</si>
  <si>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</si>
  <si>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</si>
  <si>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</si>
  <si>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</si>
  <si>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</si>
  <si>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</si>
  <si>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</si>
  <si>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</si>
  <si>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</si>
  <si>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</si>
  <si>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</si>
  <si>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</si>
  <si>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</si>
  <si>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</si>
  <si>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</si>
  <si>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</si>
  <si>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</si>
  <si>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</si>
  <si>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</si>
  <si>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</si>
  <si>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</si>
  <si>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Обеспечение дорожной деятельности</t>
  </si>
  <si>
    <t>80 2 02 12350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</si>
  <si>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</si>
  <si>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</si>
  <si>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</si>
  <si>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</si>
  <si>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</si>
  <si>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</si>
  <si>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</si>
  <si>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</si>
  <si>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</si>
  <si>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</si>
  <si>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</si>
  <si>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</si>
  <si>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</si>
  <si>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</si>
  <si>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</si>
  <si>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</si>
  <si>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</si>
  <si>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</si>
  <si>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</si>
  <si>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</si>
  <si>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</si>
  <si>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</si>
  <si>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</si>
  <si>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</si>
  <si>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80 9 09 60190</t>
  </si>
  <si>
    <t>Отдельные мероприятия по непрограммным расходам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</si>
  <si>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</si>
  <si>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</si>
  <si>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</si>
  <si>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</si>
  <si>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</si>
  <si>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</si>
  <si>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</si>
  <si>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</si>
  <si>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</si>
  <si>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</si>
  <si>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</si>
  <si>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</si>
  <si>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</si>
  <si>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</si>
  <si>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</si>
  <si>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</si>
  <si>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</si>
  <si>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</si>
  <si>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</si>
  <si>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</si>
  <si>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Расходы сельских  поселений</t>
  </si>
  <si>
    <t>Прочие мероприятия по благоустройству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</si>
  <si>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</si>
  <si>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</si>
  <si>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</si>
  <si>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</si>
  <si>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</si>
  <si>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</si>
  <si>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</si>
  <si>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</si>
  <si>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</si>
  <si>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</si>
  <si>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</si>
  <si>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</si>
  <si>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08</t>
  </si>
  <si>
    <t xml:space="preserve">Код </t>
  </si>
  <si>
    <t>Наименование групп, подгрупп, статей, подстатей, элементов, программ (подпрограмм), кодов  экономической классификации  доходов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</si>
  <si>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</si>
  <si>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</si>
  <si>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</si>
  <si>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</si>
  <si>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</si>
  <si>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</si>
  <si>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</si>
  <si>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</si>
  <si>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</si>
  <si>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</si>
  <si>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000 01 05 02 01 00 0000 600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</si>
  <si>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</si>
  <si>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</si>
  <si>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</si>
  <si>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 xml:space="preserve">Обеспечение деятельности администрации Харьковского сельского поселения Лабинского района </t>
  </si>
  <si>
    <t>Обеспечение деятельности администрации Харьковского сельского поселения Лабинского района</t>
  </si>
  <si>
    <t>в том числе :</t>
  </si>
  <si>
    <t xml:space="preserve">Информационное обеспечение деятельности органов местного самоуправления </t>
  </si>
  <si>
    <t>Управление муниципальным имуществом</t>
  </si>
  <si>
    <t>80 9 09 12060</t>
  </si>
  <si>
    <t>80 9 09 12090</t>
  </si>
  <si>
    <t>Распределение бюджетных ассигнований по разделам и подразделам классификации расходов на 2024 год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</si>
  <si>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</si>
  <si>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 70 4 00 21040</t>
  </si>
  <si>
    <t>Информационное обеспечение деятельности органов местного самоуправления</t>
  </si>
  <si>
    <t xml:space="preserve">Источники финансирования дефицита  бюджета на 2024 год </t>
  </si>
  <si>
    <t>Ведомственная структура расходов  бюджета на 2024 год</t>
  </si>
  <si>
    <t>000 01 00 00 00 00 0000 000</t>
  </si>
  <si>
    <t xml:space="preserve">Источники внутреннего финансирования дефицитов бюджетов, всего </t>
  </si>
  <si>
    <t xml:space="preserve">Объем поступлений доходов в  бюджет по кодам видов (подвидов) доходов на 2024 год </t>
  </si>
  <si>
    <t>Код</t>
  </si>
  <si>
    <t>Наименование дохода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</si>
  <si>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</si>
  <si>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</si>
  <si>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</si>
  <si>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</si>
  <si>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</si>
  <si>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1 03 02000 01 0000 110</t>
  </si>
  <si>
    <t>Акцизы по подакцизным товарам (продукции), производимым на территории Российской Федерации, в том числе:</t>
  </si>
  <si>
    <t xml:space="preserve">1 03 02230 01 0000 110     </t>
  </si>
  <si>
    <t>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бюджеты.</t>
  </si>
  <si>
    <t xml:space="preserve">1 03 02240 01 0000 110     </t>
  </si>
  <si>
    <t xml:space="preserve">1 03 02250 01 0000 110     </t>
  </si>
  <si>
    <t>1 03 02260 01 0000 110</t>
  </si>
  <si>
    <t>1 05 03000 01 0000 110</t>
  </si>
  <si>
    <t>Единый сельскохозяйственный налог*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</si>
  <si>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</si>
  <si>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</si>
  <si>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</si>
  <si>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</si>
  <si>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</si>
  <si>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</si>
  <si>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113 02995 10 0000 130</t>
  </si>
  <si>
    <t>Прочие доходы от компенсации затрат бюджетов сельских поселений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</si>
  <si>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</si>
  <si>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</si>
  <si>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</si>
  <si>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</si>
  <si>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</si>
  <si>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</si>
  <si>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</si>
  <si>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</si>
  <si>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r>
      <t xml:space="preserve">                                               </t>
    </r>
    <r>
      <rPr>
        <b/>
        <sz val="15"/>
        <color theme="1"/>
        <rFont val="Times New Roman"/>
        <family val="1"/>
        <charset val="204"/>
      </rPr>
      <t>Всего доходов</t>
    </r>
  </si>
  <si>
    <t>Наименование межбюджетных трансфертов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</si>
  <si>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</si>
  <si>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80 5 05 62980</t>
  </si>
  <si>
    <t>Дополнительная помощь местным бюджетам для решения социально значимых вопросов местного значения</t>
  </si>
  <si>
    <r>
      <t>Реализация мероприятий по отрасли культура (Библиотеки</t>
    </r>
    <r>
      <rPr>
        <sz val="14"/>
        <rFont val="Times New Roman"/>
        <family val="1"/>
        <charset val="204"/>
      </rPr>
      <t>)</t>
    </r>
  </si>
  <si>
    <t>07</t>
  </si>
  <si>
    <t xml:space="preserve">Обеспечение проведения выборов и референдумов </t>
  </si>
  <si>
    <t>80 9 09 12993</t>
  </si>
  <si>
    <t>Проведение выборов в муниципальном образовании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</si>
  <si>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</si>
  <si>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</si>
  <si>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Дотация всего:</t>
  </si>
  <si>
    <t xml:space="preserve">Дотация бюджетам сельских поселений на поддержку мер по обеспечению сбалансированости бюджетов </t>
  </si>
  <si>
    <t>Прочие дотации бюджетам сельских поселений</t>
  </si>
  <si>
    <t>Безвозмездные поступления из других бюджетов бюджетной системы Российской Федерации в 2024 году</t>
  </si>
  <si>
    <t xml:space="preserve">Дотация бюджетам сельских поселений на выравнивание бюджетной обеспеченности из бюджета субъекта Российской Федерации </t>
  </si>
  <si>
    <t>Иные межбюджетные трансферты, в том числе:</t>
  </si>
  <si>
    <t>Субвенции бюджету поселения, в том числе:</t>
  </si>
  <si>
    <t>осуществление государственных полномочий по первичному воинскому учету органами местного самоуправления поселений, муниципальных и городских округов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</si>
  <si>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</si>
  <si>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</si>
  <si>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</si>
  <si>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2 02 19999 10 0000 150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</si>
  <si>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</si>
  <si>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</si>
  <si>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2 02 16001 10 0000 150</t>
  </si>
  <si>
    <t xml:space="preserve">поселения Лабинского района                                                     </t>
  </si>
  <si>
    <t xml:space="preserve">   Е.А. Дубровин </t>
  </si>
  <si>
    <t xml:space="preserve">поселения Лабинского района                                                      </t>
  </si>
  <si>
    <t xml:space="preserve">  Е.А. Дубровин </t>
  </si>
  <si>
    <t xml:space="preserve">поселения Лабинского района                                                        </t>
  </si>
  <si>
    <t xml:space="preserve">Е.А. Дубровин </t>
  </si>
  <si>
    <t xml:space="preserve">поселения Лабинского района                                                       </t>
  </si>
  <si>
    <t xml:space="preserve"> Е.А. Дубровин </t>
  </si>
  <si>
    <t xml:space="preserve">поселения Лабинского района                                                                                                                                               Е.А. Дубровин </t>
  </si>
  <si>
    <t>Приложение № 1                                      к решению Совета Харьковского сельского поселения Лабинского района от 31.05.2024   №  129/65  Приложение № 1                                      к решению Совета Харьковского сельского поселения Лабинского района от 26.12.2023 г. № 126/59             "О бюджете на 2024 год"</t>
  </si>
  <si>
    <t>Приложение № 2                                                                            к решению Совета Харьковского сельского поселения Лабинского района                                       от  31.05.2024  №  129/65                                                                       Приложение № 2                                                                                           к решению Совета Харьковского сельского поселения Лабинского района                                                            от 26.12.2023 г. № 126/59                                                       "О бюджете на 2024 год"</t>
  </si>
  <si>
    <t>Приложение № 3                                      к решению Совета Харьковского сельского поселения Лабинского района                                                                 от 31.05.2024 № 129/65             Приложение № 3                                      к решению Совета Харьковского сельского поселения Лабинского района                                                от 26.12.2023 г. № 126/59             "О бюджете на 2024 год"</t>
  </si>
  <si>
    <t>Приложение № 4                                       к решению Совета Харьковского сельского поселения Лабинского района                                                      от  31.05.2024 №129/65      Приложение № 4                                     к решению Совета Харьковского сельского поселения Лабинского района                                                    от 26.12.2023 г. № 126/59                                           "О бюджете на 2024 год"</t>
  </si>
  <si>
    <t>Приложение № 5                                     к решению Совета Харьковского сельского поселения Лабинского района                                                      от  31.05.2024 № 129/65              Приложение № 5                                     к решению Совета Харьковского сельского поселения Лабинского района                                                    от 26.12.2023 г. № 126/59             "О бюджете на 2024 год"</t>
  </si>
  <si>
    <t>Приложение № 6                                     к решению Совета Харьковского сельского поселения Лабинского района от 31.05.2024 № 129/65        Приложение № 6                                      к решению Совета Харьковского сельского поселения Лабинского района от 26.12.2023 г. № 126/59             "О бюджете на 2024 год"</t>
  </si>
  <si>
    <t>80 5 05 60390</t>
  </si>
  <si>
    <t>Поощрение победителей краевого конкурса на звание " Лучший орган территориального общественного самоуправления"</t>
  </si>
  <si>
    <t>Поощрение победителей краевого конкурса на звание                               " Лучший орган территориального общественного самоуправления"</t>
  </si>
  <si>
    <t xml:space="preserve">Иные бюджетные ассигнования 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</si>
</sst>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8" fillId="3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justify" wrapText="1"/>
    </xf>
    <xf numFmtId="0" fontId="8" fillId="2" borderId="2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justify" wrapText="1"/>
    </xf>
    <xf numFmtId="0" fontId="0" fillId="0" borderId="0" xfId="0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horizontal="justify" wrapText="1"/>
    </xf>
    <xf numFmtId="0" fontId="8" fillId="2" borderId="1" xfId="0" applyFont="1" applyFill="1" applyBorder="1" applyAlignment="1">
      <alignment horizontal="justify" wrapText="1"/>
    </xf>
    <xf numFmtId="0" fontId="15" fillId="0" borderId="0" xfId="0" applyFont="1" applyFill="1"/>
    <xf numFmtId="1" fontId="15" fillId="0" borderId="0" xfId="0" applyNumberFormat="1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1" fillId="0" borderId="0" xfId="0" applyFont="1" applyFill="1"/>
    <xf numFmtId="0" fontId="17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justify" wrapText="1"/>
    </xf>
    <xf numFmtId="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wrapText="1"/>
    </xf>
    <xf numFmtId="1" fontId="10" fillId="0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0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10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/>
    <xf numFmtId="164" fontId="10" fillId="0" borderId="2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 wrapText="1"/>
    </xf>
    <xf numFmtId="0" fontId="1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right" wrapText="1"/>
    </xf>
    <xf numFmtId="164" fontId="11" fillId="3" borderId="1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right" wrapText="1"/>
    </xf>
    <xf numFmtId="164" fontId="8" fillId="2" borderId="2" xfId="0" applyNumberFormat="1" applyFont="1" applyFill="1" applyBorder="1" applyAlignment="1">
      <alignment horizontal="right" wrapText="1"/>
    </xf>
    <xf numFmtId="0" fontId="15" fillId="0" borderId="3" xfId="0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164" fontId="8" fillId="0" borderId="1" xfId="0" applyNumberFormat="1" applyFont="1" applyFill="1" applyBorder="1" applyAlignment="1">
      <alignment horizontal="right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right" wrapText="1"/>
    </xf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/>
    </xf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Fill="1" applyAlignment="1"/>
    <xf numFmtId="164" fontId="5" fillId="0" borderId="0" xfId="0" applyNumberFormat="1" applyFont="1" applyFill="1"/>
    <xf numFmtId="164" fontId="1" fillId="0" borderId="0" xfId="0" applyNumberFormat="1" applyFont="1" applyFill="1"/>
    <xf numFmtId="0" fontId="0" fillId="0" borderId="0" xfId="0"/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42"/>
  <sheetViews>
    <sheetView topLeftCell="A5" zoomScale="70" zoomScaleNormal="70" zoomScaleSheetLayoutView="100" workbookViewId="0">
      <selection activeCell="C6" sqref="C6"/>
    </sheetView>
  </sheetViews>
  <sheetFormatPr defaultRowHeight="15"/>
  <cols>
    <col min="1" max="1" width="51" customWidth="1"/>
    <col min="2" max="2" width="64.5703125" customWidth="1"/>
    <col min="3" max="3" width="36.5703125" customWidth="1"/>
  </cols>
  <sheetData>
    <row r="1" spans="1:3" ht="18.75" hidden="1">
      <c r="A1" s="5"/>
      <c r="B1" s="126"/>
      <c r="C1" s="126"/>
    </row>
    <row r="2" spans="1:3" ht="18.75" hidden="1">
      <c r="A2" s="5"/>
      <c r="B2" s="126"/>
      <c r="C2" s="126"/>
    </row>
    <row r="3" spans="1:3" ht="18.75" hidden="1">
      <c r="A3" s="126"/>
      <c r="B3" s="126"/>
      <c r="C3" s="126"/>
    </row>
    <row r="4" spans="1:3" hidden="1">
      <c r="A4" s="127"/>
      <c r="B4" s="127"/>
      <c r="C4" s="127"/>
    </row>
    <row r="5" spans="1:3" s="115" customFormat="1" ht="225">
      <c r="C5" s="117" t="s">
        <v>202</v>
      </c>
    </row>
    <row r="6" spans="1:3" s="115" customFormat="1"/>
    <row r="7" spans="1:3" ht="60" customHeight="1">
      <c r="A7" s="123" t="s">
        <v>133</v>
      </c>
      <c r="B7" s="123"/>
      <c r="C7" s="123"/>
    </row>
    <row r="8" spans="1:3" ht="18.75">
      <c r="C8" s="6" t="s">
        <v>1</v>
      </c>
    </row>
    <row r="9" spans="1:3" ht="18.75">
      <c r="A9" s="3" t="s">
        <v>134</v>
      </c>
      <c r="B9" s="3" t="s">
        <v>135</v>
      </c>
      <c r="C9" s="3" t="s">
        <v>136</v>
      </c>
    </row>
    <row r="10" spans="1:3" ht="18.75">
      <c r="A10" s="3">
        <v>1</v>
      </c>
      <c r="B10" s="3">
        <v>2</v>
      </c>
      <c r="C10" s="3">
        <v>3</v>
      </c>
    </row>
    <row r="11" spans="1:3" ht="55.5" customHeight="1">
      <c r="A11" s="97" t="s">
        <v>137</v>
      </c>
      <c r="B11" s="98" t="s">
        <v>138</v>
      </c>
      <c r="C11" s="99">
        <f>C12+C13+C18+C19+C20+C21+C22</f>
        <v>3642.3</v>
      </c>
    </row>
    <row r="12" spans="1:3" ht="33" customHeight="1">
      <c r="A12" s="87" t="s">
        <v>139</v>
      </c>
      <c r="B12" s="100" t="s">
        <v>140</v>
      </c>
      <c r="C12" s="101">
        <v>339</v>
      </c>
    </row>
    <row r="13" spans="1:3" ht="58.5">
      <c r="A13" s="87" t="s">
        <v>141</v>
      </c>
      <c r="B13" s="100" t="s">
        <v>142</v>
      </c>
      <c r="C13" s="101">
        <v>814.3</v>
      </c>
    </row>
    <row r="14" spans="1:3" ht="45" customHeight="1">
      <c r="A14" s="87" t="s">
        <v>143</v>
      </c>
      <c r="B14" s="124" t="s">
        <v>144</v>
      </c>
      <c r="C14" s="125">
        <v>814.3</v>
      </c>
    </row>
    <row r="15" spans="1:3" ht="40.5" customHeight="1">
      <c r="A15" s="87" t="s">
        <v>145</v>
      </c>
      <c r="B15" s="124"/>
      <c r="C15" s="125"/>
    </row>
    <row r="16" spans="1:3" ht="45.75" customHeight="1">
      <c r="A16" s="87" t="s">
        <v>146</v>
      </c>
      <c r="B16" s="124"/>
      <c r="C16" s="125"/>
    </row>
    <row r="17" spans="1:3" ht="40.5" customHeight="1">
      <c r="A17" s="87" t="s">
        <v>147</v>
      </c>
      <c r="B17" s="124"/>
      <c r="C17" s="125"/>
    </row>
    <row r="18" spans="1:3" ht="36.75" customHeight="1">
      <c r="A18" s="87" t="s">
        <v>148</v>
      </c>
      <c r="B18" s="100" t="s">
        <v>149</v>
      </c>
      <c r="C18" s="101">
        <v>850</v>
      </c>
    </row>
    <row r="19" spans="1:3" ht="84" customHeight="1">
      <c r="A19" s="87" t="s">
        <v>150</v>
      </c>
      <c r="B19" s="100" t="s">
        <v>151</v>
      </c>
      <c r="C19" s="101">
        <v>100</v>
      </c>
    </row>
    <row r="20" spans="1:3" ht="48.75" customHeight="1">
      <c r="A20" s="87" t="s">
        <v>152</v>
      </c>
      <c r="B20" s="100" t="s">
        <v>153</v>
      </c>
      <c r="C20" s="101">
        <v>1200</v>
      </c>
    </row>
    <row r="21" spans="1:3" ht="156">
      <c r="A21" s="87" t="s">
        <v>154</v>
      </c>
      <c r="B21" s="100" t="s">
        <v>155</v>
      </c>
      <c r="C21" s="101">
        <v>338</v>
      </c>
    </row>
    <row r="22" spans="1:3" ht="39">
      <c r="A22" s="87" t="s">
        <v>156</v>
      </c>
      <c r="B22" s="100" t="s">
        <v>157</v>
      </c>
      <c r="C22" s="101">
        <v>1</v>
      </c>
    </row>
    <row r="23" spans="1:3" ht="58.5">
      <c r="A23" s="102" t="s">
        <v>158</v>
      </c>
      <c r="B23" s="103" t="s">
        <v>159</v>
      </c>
      <c r="C23" s="104">
        <f>C24+C29+C30</f>
        <v>2752.4</v>
      </c>
    </row>
    <row r="24" spans="1:3" ht="39">
      <c r="A24" s="105" t="s">
        <v>160</v>
      </c>
      <c r="B24" s="106" t="s">
        <v>161</v>
      </c>
      <c r="C24" s="107">
        <f>C25+C27+C26+C28</f>
        <v>2195.8000000000002</v>
      </c>
    </row>
    <row r="25" spans="1:3" s="86" customFormat="1" ht="19.5">
      <c r="A25" s="105" t="s">
        <v>189</v>
      </c>
      <c r="B25" s="106" t="s">
        <v>180</v>
      </c>
      <c r="C25" s="107">
        <v>1000</v>
      </c>
    </row>
    <row r="26" spans="1:3" s="95" customFormat="1" ht="58.5">
      <c r="A26" s="105" t="s">
        <v>190</v>
      </c>
      <c r="B26" s="106" t="s">
        <v>191</v>
      </c>
      <c r="C26" s="107">
        <v>1179</v>
      </c>
    </row>
    <row r="27" spans="1:3" s="86" customFormat="1" ht="58.5">
      <c r="A27" s="87" t="s">
        <v>187</v>
      </c>
      <c r="B27" s="100" t="s">
        <v>188</v>
      </c>
      <c r="C27" s="107">
        <v>3.4</v>
      </c>
    </row>
    <row r="28" spans="1:3" s="95" customFormat="1" ht="58.5">
      <c r="A28" s="87" t="s">
        <v>192</v>
      </c>
      <c r="B28" s="100" t="s">
        <v>177</v>
      </c>
      <c r="C28" s="107">
        <v>13.4</v>
      </c>
    </row>
    <row r="29" spans="1:3" ht="39">
      <c r="A29" s="108" t="s">
        <v>162</v>
      </c>
      <c r="B29" s="109" t="s">
        <v>163</v>
      </c>
      <c r="C29" s="107">
        <v>145.6</v>
      </c>
    </row>
    <row r="30" spans="1:3" ht="19.5">
      <c r="A30" s="108" t="s">
        <v>164</v>
      </c>
      <c r="B30" s="109" t="s">
        <v>165</v>
      </c>
      <c r="C30" s="107">
        <v>411</v>
      </c>
    </row>
    <row r="31" spans="1:3" s="86" customFormat="1" ht="19.5">
      <c r="A31" s="102"/>
      <c r="B31" s="103"/>
      <c r="C31" s="104"/>
    </row>
    <row r="32" spans="1:3" ht="18.75" customHeight="1">
      <c r="A32" s="128" t="s">
        <v>166</v>
      </c>
      <c r="B32" s="128"/>
      <c r="C32" s="104">
        <f>C11+C23</f>
        <v>6394.7000000000007</v>
      </c>
    </row>
    <row r="34" spans="1:4">
      <c r="C34" s="96"/>
    </row>
    <row r="35" spans="1:4" ht="18.75">
      <c r="A35" s="122" t="s">
        <v>0</v>
      </c>
      <c r="B35" s="122"/>
    </row>
    <row r="36" spans="1:4" ht="18.75">
      <c r="A36" s="1" t="s">
        <v>193</v>
      </c>
      <c r="B36" s="1"/>
      <c r="C36" s="1" t="s">
        <v>194</v>
      </c>
      <c r="D36" s="1"/>
    </row>
    <row r="39" spans="1:4" hidden="1"/>
    <row r="40" spans="1:4" hidden="1"/>
    <row r="41" spans="1:4" hidden="1"/>
    <row r="42" spans="1:4" hidden="1"/>
  </sheetData>
  <mergeCells count="9">
    <mergeCell ref="A35:B35"/>
    <mergeCell ref="A7:C7"/>
    <mergeCell ref="B14:B17"/>
    <mergeCell ref="C14:C17"/>
    <mergeCell ref="B1:C1"/>
    <mergeCell ref="B2:C2"/>
    <mergeCell ref="A3:C3"/>
    <mergeCell ref="A4:C4"/>
    <mergeCell ref="A32:B32"/>
  </mergeCells>
  <pageMargins left="1.1811023622047245" right="0.39370078740157483" top="0.78740157480314965" bottom="0.78740157480314965" header="0.31496062992125984" footer="0.31496062992125984"/>
  <pageSetup paperSize="9" scale="49" orientation="portrait" horizontalDpi="360" verticalDpi="360" r:id="rId1"/>
  <colBreaks count="1" manualBreakCount="1">
    <brk id="2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C21"/>
  <sheetViews>
    <sheetView view="pageBreakPreview" zoomScale="70" zoomScaleNormal="100" zoomScaleSheetLayoutView="70" workbookViewId="0">
      <selection activeCell="A3" sqref="A3:B3"/>
    </sheetView>
  </sheetViews>
  <sheetFormatPr defaultRowHeight="15"/>
  <cols>
    <col min="1" max="1" width="99.28515625" customWidth="1"/>
    <col min="2" max="2" width="50.7109375" customWidth="1"/>
  </cols>
  <sheetData>
    <row r="1" spans="1:2" s="115" customFormat="1"/>
    <row r="2" spans="1:2" s="115" customFormat="1" ht="168.75">
      <c r="B2" s="117" t="s">
        <v>203</v>
      </c>
    </row>
    <row r="3" spans="1:2">
      <c r="A3" s="129"/>
      <c r="B3" s="129"/>
    </row>
    <row r="4" spans="1:2" ht="84.75" customHeight="1">
      <c r="A4" s="130" t="s">
        <v>181</v>
      </c>
      <c r="B4" s="130"/>
    </row>
    <row r="5" spans="1:2" ht="18.75">
      <c r="A5" s="1"/>
      <c r="B5" s="5" t="s">
        <v>1</v>
      </c>
    </row>
    <row r="6" spans="1:2" ht="19.5">
      <c r="A6" s="87" t="s">
        <v>167</v>
      </c>
      <c r="B6" s="88" t="s">
        <v>8</v>
      </c>
    </row>
    <row r="7" spans="1:2" ht="19.5">
      <c r="A7" s="18" t="s">
        <v>2</v>
      </c>
      <c r="B7" s="44">
        <f>B8+B13+B16</f>
        <v>2752.4</v>
      </c>
    </row>
    <row r="8" spans="1:2" s="71" customFormat="1" ht="19.5">
      <c r="A8" s="91" t="s">
        <v>178</v>
      </c>
      <c r="B8" s="85">
        <f>B9+B10+B11+B12</f>
        <v>2195.8000000000002</v>
      </c>
    </row>
    <row r="9" spans="1:2" ht="39">
      <c r="A9" s="92" t="s">
        <v>182</v>
      </c>
      <c r="B9" s="85">
        <v>1179</v>
      </c>
    </row>
    <row r="10" spans="1:2" ht="39">
      <c r="A10" s="92" t="s">
        <v>177</v>
      </c>
      <c r="B10" s="85">
        <v>13.4</v>
      </c>
    </row>
    <row r="11" spans="1:2" s="71" customFormat="1" ht="39">
      <c r="A11" s="92" t="s">
        <v>179</v>
      </c>
      <c r="B11" s="85">
        <v>3.4</v>
      </c>
    </row>
    <row r="12" spans="1:2" s="71" customFormat="1" ht="19.5">
      <c r="A12" s="92" t="s">
        <v>180</v>
      </c>
      <c r="B12" s="85">
        <v>1000</v>
      </c>
    </row>
    <row r="13" spans="1:2" ht="45" customHeight="1">
      <c r="A13" s="93" t="s">
        <v>184</v>
      </c>
      <c r="B13" s="85">
        <f>B14+B15</f>
        <v>145.60000000000002</v>
      </c>
    </row>
    <row r="14" spans="1:2" ht="66" customHeight="1">
      <c r="A14" s="93" t="s">
        <v>185</v>
      </c>
      <c r="B14" s="85">
        <v>141.80000000000001</v>
      </c>
    </row>
    <row r="15" spans="1:2" ht="73.5" customHeight="1">
      <c r="A15" s="92" t="s">
        <v>186</v>
      </c>
      <c r="B15" s="85">
        <v>3.8</v>
      </c>
    </row>
    <row r="16" spans="1:2" s="71" customFormat="1" ht="48.75" customHeight="1">
      <c r="A16" s="92" t="s">
        <v>183</v>
      </c>
      <c r="B16" s="85">
        <f>B17+B18</f>
        <v>411</v>
      </c>
    </row>
    <row r="17" spans="1:3" ht="93" customHeight="1">
      <c r="A17" s="92" t="s">
        <v>168</v>
      </c>
      <c r="B17" s="94">
        <v>11</v>
      </c>
    </row>
    <row r="18" spans="1:3" ht="39">
      <c r="A18" s="89" t="s">
        <v>176</v>
      </c>
      <c r="B18" s="90">
        <v>400</v>
      </c>
    </row>
    <row r="19" spans="1:3" ht="18.75">
      <c r="A19" s="1"/>
      <c r="B19" s="1"/>
    </row>
    <row r="20" spans="1:3" ht="18.75">
      <c r="A20" s="122" t="s">
        <v>0</v>
      </c>
      <c r="B20" s="122"/>
    </row>
    <row r="21" spans="1:3" ht="18.75">
      <c r="A21" s="1" t="s">
        <v>195</v>
      </c>
      <c r="B21" s="2" t="s">
        <v>196</v>
      </c>
      <c r="C21" s="1"/>
    </row>
  </sheetData>
  <mergeCells count="3">
    <mergeCell ref="A3:B3"/>
    <mergeCell ref="A4:B4"/>
    <mergeCell ref="A20:B20"/>
  </mergeCells>
  <pageMargins left="1.1811023622047245" right="0.39370078740157483" top="0.78740157480314965" bottom="0.78740157480314965" header="0.31496062992125984" footer="0.31496062992125984"/>
  <pageSetup paperSize="9" scale="4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>
    <tabColor rgb="FFFFFF00"/>
  </sheetPr>
  <dimension ref="A1:I70"/>
  <sheetViews>
    <sheetView view="pageBreakPreview" topLeftCell="A35" zoomScale="73" zoomScaleNormal="70" zoomScaleSheetLayoutView="73" workbookViewId="0">
      <selection activeCell="B53" sqref="B53"/>
    </sheetView>
  </sheetViews>
  <sheetFormatPr defaultRowHeight="18.75"/>
  <cols>
    <col min="1" max="1" width="12.7109375" style="22" customWidth="1"/>
    <col min="2" max="2" width="73.85546875" style="22" customWidth="1"/>
    <col min="3" max="3" width="23.85546875" style="22" customWidth="1"/>
    <col min="4" max="4" width="17.85546875" style="22" customWidth="1"/>
    <col min="5" max="5" width="17.7109375" style="22" customWidth="1"/>
    <col min="6" max="6" width="12.140625" style="24" customWidth="1"/>
    <col min="7" max="7" width="13.85546875" style="24" customWidth="1"/>
    <col min="8" max="9" width="9.140625" style="24"/>
    <col min="10" max="16384" width="9.140625" style="22"/>
  </cols>
  <sheetData>
    <row r="1" spans="1:9" ht="253.5" customHeight="1">
      <c r="D1" s="131" t="s">
        <v>204</v>
      </c>
      <c r="E1" s="131"/>
    </row>
    <row r="3" spans="1:9" ht="15" customHeight="1">
      <c r="A3" s="134" t="s">
        <v>3</v>
      </c>
      <c r="B3" s="134"/>
      <c r="C3" s="134"/>
      <c r="D3" s="134"/>
      <c r="E3" s="134"/>
      <c r="F3" s="23"/>
    </row>
    <row r="4" spans="1:9" ht="43.5" customHeight="1">
      <c r="A4" s="132" t="s">
        <v>126</v>
      </c>
      <c r="B4" s="132"/>
      <c r="C4" s="132"/>
      <c r="D4" s="132"/>
      <c r="E4" s="132"/>
      <c r="F4" s="23"/>
    </row>
    <row r="5" spans="1:9" hidden="1">
      <c r="A5" s="20"/>
      <c r="B5" s="20"/>
      <c r="C5" s="20"/>
      <c r="D5" s="20"/>
      <c r="E5" s="20"/>
      <c r="F5" s="23"/>
    </row>
    <row r="6" spans="1:9">
      <c r="A6" s="20"/>
      <c r="B6" s="20"/>
      <c r="C6" s="20"/>
      <c r="D6" s="20"/>
      <c r="E6" s="26" t="s">
        <v>1</v>
      </c>
      <c r="F6" s="23"/>
    </row>
    <row r="7" spans="1:9">
      <c r="A7" s="34" t="s">
        <v>4</v>
      </c>
      <c r="B7" s="34" t="s">
        <v>5</v>
      </c>
      <c r="C7" s="53" t="s">
        <v>6</v>
      </c>
      <c r="D7" s="34" t="s">
        <v>7</v>
      </c>
      <c r="E7" s="53" t="s">
        <v>8</v>
      </c>
      <c r="F7" s="23"/>
    </row>
    <row r="8" spans="1:9">
      <c r="A8" s="34">
        <v>1</v>
      </c>
      <c r="B8" s="34">
        <v>2</v>
      </c>
      <c r="C8" s="34">
        <v>3</v>
      </c>
      <c r="D8" s="53">
        <v>4</v>
      </c>
      <c r="E8" s="34">
        <v>5</v>
      </c>
      <c r="F8" s="23"/>
    </row>
    <row r="9" spans="1:9">
      <c r="A9" s="34"/>
      <c r="B9" s="34" t="s">
        <v>9</v>
      </c>
      <c r="C9" s="54"/>
      <c r="D9" s="55"/>
      <c r="E9" s="39">
        <f>E10+E23+E27</f>
        <v>8805.9</v>
      </c>
      <c r="F9" s="56">
        <f>F41+F42+F45</f>
        <v>1003.4</v>
      </c>
      <c r="G9" s="57">
        <f>G16+G17+G35+G37+G41+G51+G64+G60+G58</f>
        <v>0</v>
      </c>
      <c r="H9" s="57"/>
      <c r="I9" s="57"/>
    </row>
    <row r="10" spans="1:9" ht="37.5">
      <c r="A10" s="34"/>
      <c r="B10" s="52" t="s">
        <v>119</v>
      </c>
      <c r="C10" s="58" t="s">
        <v>11</v>
      </c>
      <c r="D10" s="55"/>
      <c r="E10" s="39">
        <f>E11+E14</f>
        <v>2955.7</v>
      </c>
      <c r="F10" s="56"/>
      <c r="G10" s="57"/>
      <c r="H10" s="57"/>
      <c r="I10" s="57"/>
    </row>
    <row r="11" spans="1:9" ht="37.5">
      <c r="A11" s="34"/>
      <c r="B11" s="52" t="s">
        <v>12</v>
      </c>
      <c r="C11" s="54" t="s">
        <v>13</v>
      </c>
      <c r="D11" s="55"/>
      <c r="E11" s="42">
        <f>E13</f>
        <v>1390.3</v>
      </c>
      <c r="F11" s="56"/>
      <c r="G11" s="57"/>
      <c r="H11" s="57"/>
      <c r="I11" s="57"/>
    </row>
    <row r="12" spans="1:9" ht="37.5">
      <c r="A12" s="34"/>
      <c r="B12" s="52" t="s">
        <v>14</v>
      </c>
      <c r="C12" s="54" t="s">
        <v>15</v>
      </c>
      <c r="D12" s="55"/>
      <c r="E12" s="42">
        <f>E13</f>
        <v>1390.3</v>
      </c>
      <c r="F12" s="56"/>
      <c r="G12" s="57"/>
      <c r="H12" s="57"/>
      <c r="I12" s="57"/>
    </row>
    <row r="13" spans="1:9" ht="75">
      <c r="A13" s="34"/>
      <c r="B13" s="59" t="s">
        <v>16</v>
      </c>
      <c r="C13" s="54" t="s">
        <v>15</v>
      </c>
      <c r="D13" s="55">
        <v>100</v>
      </c>
      <c r="E13" s="42">
        <v>1390.3</v>
      </c>
      <c r="F13" s="56"/>
      <c r="G13" s="57"/>
      <c r="H13" s="57"/>
      <c r="I13" s="57"/>
    </row>
    <row r="14" spans="1:9" ht="50.25" customHeight="1">
      <c r="A14" s="34"/>
      <c r="B14" s="60" t="s">
        <v>17</v>
      </c>
      <c r="C14" s="61" t="s">
        <v>18</v>
      </c>
      <c r="D14" s="62"/>
      <c r="E14" s="63">
        <f>E15+E19+E21</f>
        <v>1565.4</v>
      </c>
      <c r="F14" s="56"/>
      <c r="G14" s="57"/>
      <c r="H14" s="57"/>
      <c r="I14" s="57"/>
    </row>
    <row r="15" spans="1:9" ht="37.5">
      <c r="A15" s="34"/>
      <c r="B15" s="64" t="s">
        <v>14</v>
      </c>
      <c r="C15" s="54" t="s">
        <v>19</v>
      </c>
      <c r="D15" s="55"/>
      <c r="E15" s="42">
        <f>E16+E17+E18</f>
        <v>1564.2</v>
      </c>
      <c r="F15" s="56"/>
      <c r="G15" s="57"/>
      <c r="H15" s="57"/>
      <c r="I15" s="57"/>
    </row>
    <row r="16" spans="1:9" ht="75">
      <c r="A16" s="34"/>
      <c r="B16" s="64" t="s">
        <v>16</v>
      </c>
      <c r="C16" s="54" t="s">
        <v>19</v>
      </c>
      <c r="D16" s="55">
        <v>100</v>
      </c>
      <c r="E16" s="42">
        <f>707.6+281.4</f>
        <v>989</v>
      </c>
      <c r="F16" s="56"/>
      <c r="G16" s="57">
        <v>281.39999999999998</v>
      </c>
      <c r="H16" s="57"/>
      <c r="I16" s="57"/>
    </row>
    <row r="17" spans="1:9" ht="37.5">
      <c r="A17" s="34"/>
      <c r="B17" s="52" t="s">
        <v>20</v>
      </c>
      <c r="C17" s="54" t="s">
        <v>19</v>
      </c>
      <c r="D17" s="55">
        <v>200</v>
      </c>
      <c r="E17" s="42">
        <f>1196.2-738</f>
        <v>458.20000000000005</v>
      </c>
      <c r="F17" s="56"/>
      <c r="G17" s="57">
        <v>-738</v>
      </c>
      <c r="H17" s="57"/>
      <c r="I17" s="57"/>
    </row>
    <row r="18" spans="1:9">
      <c r="A18" s="34"/>
      <c r="B18" s="52" t="s">
        <v>21</v>
      </c>
      <c r="C18" s="54" t="s">
        <v>19</v>
      </c>
      <c r="D18" s="55">
        <v>800</v>
      </c>
      <c r="E18" s="42">
        <v>117</v>
      </c>
      <c r="F18" s="56"/>
      <c r="G18" s="57"/>
      <c r="H18" s="57"/>
      <c r="I18" s="57"/>
    </row>
    <row r="19" spans="1:9" ht="37.5">
      <c r="A19" s="34"/>
      <c r="B19" s="52" t="s">
        <v>22</v>
      </c>
      <c r="C19" s="54" t="s">
        <v>23</v>
      </c>
      <c r="D19" s="55"/>
      <c r="E19" s="42">
        <f>E20</f>
        <v>1</v>
      </c>
      <c r="F19" s="56"/>
      <c r="G19" s="57"/>
      <c r="H19" s="57"/>
      <c r="I19" s="57"/>
    </row>
    <row r="20" spans="1:9">
      <c r="A20" s="34"/>
      <c r="B20" s="52" t="s">
        <v>21</v>
      </c>
      <c r="C20" s="54" t="s">
        <v>23</v>
      </c>
      <c r="D20" s="55">
        <v>800</v>
      </c>
      <c r="E20" s="42">
        <v>1</v>
      </c>
      <c r="F20" s="56"/>
      <c r="G20" s="57"/>
      <c r="H20" s="57"/>
      <c r="I20" s="57"/>
    </row>
    <row r="21" spans="1:9" ht="37.5">
      <c r="A21" s="34"/>
      <c r="B21" s="59" t="s">
        <v>24</v>
      </c>
      <c r="C21" s="65" t="s">
        <v>127</v>
      </c>
      <c r="D21" s="66"/>
      <c r="E21" s="42">
        <f>E22</f>
        <v>0.2</v>
      </c>
      <c r="F21" s="56"/>
      <c r="G21" s="57"/>
      <c r="H21" s="57"/>
      <c r="I21" s="57"/>
    </row>
    <row r="22" spans="1:9">
      <c r="A22" s="34"/>
      <c r="B22" s="52" t="s">
        <v>25</v>
      </c>
      <c r="C22" s="54" t="s">
        <v>26</v>
      </c>
      <c r="D22" s="55">
        <v>500</v>
      </c>
      <c r="E22" s="42">
        <v>0.2</v>
      </c>
      <c r="F22" s="56"/>
      <c r="G22" s="57"/>
      <c r="H22" s="57"/>
      <c r="I22" s="57"/>
    </row>
    <row r="23" spans="1:9">
      <c r="A23" s="34"/>
      <c r="B23" s="52" t="s">
        <v>27</v>
      </c>
      <c r="C23" s="58" t="s">
        <v>28</v>
      </c>
      <c r="D23" s="55"/>
      <c r="E23" s="39">
        <f>E24</f>
        <v>47.7</v>
      </c>
      <c r="F23" s="56"/>
      <c r="G23" s="57"/>
      <c r="H23" s="57"/>
      <c r="I23" s="57"/>
    </row>
    <row r="24" spans="1:9" ht="37.5">
      <c r="A24" s="34"/>
      <c r="B24" s="52" t="s">
        <v>29</v>
      </c>
      <c r="C24" s="54" t="s">
        <v>30</v>
      </c>
      <c r="D24" s="55"/>
      <c r="E24" s="42">
        <v>47.7</v>
      </c>
      <c r="F24" s="56"/>
      <c r="G24" s="57"/>
      <c r="H24" s="57"/>
      <c r="I24" s="57"/>
    </row>
    <row r="25" spans="1:9" ht="56.25">
      <c r="A25" s="34"/>
      <c r="B25" s="52" t="s">
        <v>31</v>
      </c>
      <c r="C25" s="54" t="s">
        <v>32</v>
      </c>
      <c r="D25" s="55"/>
      <c r="E25" s="42">
        <v>47.7</v>
      </c>
      <c r="F25" s="56"/>
      <c r="G25" s="57"/>
      <c r="H25" s="57"/>
      <c r="I25" s="57"/>
    </row>
    <row r="26" spans="1:9">
      <c r="A26" s="34"/>
      <c r="B26" s="52" t="s">
        <v>25</v>
      </c>
      <c r="C26" s="54" t="s">
        <v>32</v>
      </c>
      <c r="D26" s="55">
        <v>500</v>
      </c>
      <c r="E26" s="42">
        <v>47.7</v>
      </c>
      <c r="F26" s="56"/>
      <c r="G26" s="57"/>
      <c r="H26" s="57"/>
      <c r="I26" s="57"/>
    </row>
    <row r="27" spans="1:9">
      <c r="A27" s="34"/>
      <c r="B27" s="52" t="s">
        <v>33</v>
      </c>
      <c r="C27" s="58" t="s">
        <v>34</v>
      </c>
      <c r="D27" s="55"/>
      <c r="E27" s="39">
        <f>E28+E32+E38+E48+E53</f>
        <v>5802.5</v>
      </c>
      <c r="F27" s="56"/>
      <c r="G27" s="57"/>
      <c r="H27" s="57"/>
      <c r="I27" s="57"/>
    </row>
    <row r="28" spans="1:9">
      <c r="A28" s="34"/>
      <c r="B28" s="52" t="s">
        <v>35</v>
      </c>
      <c r="C28" s="54" t="s">
        <v>36</v>
      </c>
      <c r="D28" s="55"/>
      <c r="E28" s="42">
        <f>E29</f>
        <v>1846.7</v>
      </c>
      <c r="F28" s="56"/>
      <c r="G28" s="57"/>
      <c r="H28" s="57"/>
      <c r="I28" s="57"/>
    </row>
    <row r="29" spans="1:9">
      <c r="A29" s="34"/>
      <c r="B29" s="59" t="s">
        <v>37</v>
      </c>
      <c r="C29" s="65" t="s">
        <v>38</v>
      </c>
      <c r="D29" s="55"/>
      <c r="E29" s="42">
        <f>E30</f>
        <v>1846.7</v>
      </c>
      <c r="F29" s="56"/>
      <c r="G29" s="57"/>
      <c r="H29" s="57"/>
      <c r="I29" s="57"/>
    </row>
    <row r="30" spans="1:9">
      <c r="A30" s="34"/>
      <c r="B30" s="52" t="s">
        <v>39</v>
      </c>
      <c r="C30" s="54" t="s">
        <v>40</v>
      </c>
      <c r="D30" s="55"/>
      <c r="E30" s="42">
        <v>1846.7</v>
      </c>
      <c r="F30" s="56"/>
      <c r="G30" s="57"/>
      <c r="H30" s="57"/>
      <c r="I30" s="57"/>
    </row>
    <row r="31" spans="1:9" ht="45.75" customHeight="1">
      <c r="A31" s="34"/>
      <c r="B31" s="59" t="s">
        <v>20</v>
      </c>
      <c r="C31" s="65" t="s">
        <v>40</v>
      </c>
      <c r="D31" s="66">
        <v>200</v>
      </c>
      <c r="E31" s="42">
        <v>1846.7</v>
      </c>
      <c r="F31" s="56"/>
      <c r="G31" s="57"/>
      <c r="H31" s="57"/>
      <c r="I31" s="57"/>
    </row>
    <row r="32" spans="1:9">
      <c r="A32" s="34"/>
      <c r="B32" s="59" t="s">
        <v>41</v>
      </c>
      <c r="C32" s="65" t="s">
        <v>42</v>
      </c>
      <c r="D32" s="66"/>
      <c r="E32" s="67">
        <f>E33</f>
        <v>483.6</v>
      </c>
      <c r="F32" s="56"/>
      <c r="G32" s="57"/>
      <c r="H32" s="57"/>
      <c r="I32" s="57"/>
    </row>
    <row r="33" spans="1:9" ht="37.5">
      <c r="A33" s="34"/>
      <c r="B33" s="52" t="s">
        <v>43</v>
      </c>
      <c r="C33" s="54" t="s">
        <v>44</v>
      </c>
      <c r="D33" s="55"/>
      <c r="E33" s="42">
        <f>E34+E36</f>
        <v>483.6</v>
      </c>
      <c r="F33" s="56"/>
      <c r="G33" s="57"/>
      <c r="H33" s="57"/>
      <c r="I33" s="57"/>
    </row>
    <row r="34" spans="1:9">
      <c r="A34" s="34"/>
      <c r="B34" s="52" t="s">
        <v>45</v>
      </c>
      <c r="C34" s="54" t="s">
        <v>46</v>
      </c>
      <c r="D34" s="55"/>
      <c r="E34" s="42">
        <f>E35</f>
        <v>65</v>
      </c>
      <c r="F34" s="56"/>
      <c r="G34" s="57"/>
      <c r="H34" s="57"/>
      <c r="I34" s="57"/>
    </row>
    <row r="35" spans="1:9" ht="37.5">
      <c r="A35" s="34"/>
      <c r="B35" s="52" t="s">
        <v>20</v>
      </c>
      <c r="C35" s="54" t="s">
        <v>46</v>
      </c>
      <c r="D35" s="55">
        <v>200</v>
      </c>
      <c r="E35" s="42">
        <f>114.2-49.2</f>
        <v>65</v>
      </c>
      <c r="F35" s="56"/>
      <c r="G35" s="57">
        <v>-49.2</v>
      </c>
      <c r="H35" s="57"/>
      <c r="I35" s="57"/>
    </row>
    <row r="36" spans="1:9">
      <c r="A36" s="34"/>
      <c r="B36" s="52" t="s">
        <v>47</v>
      </c>
      <c r="C36" s="54" t="s">
        <v>48</v>
      </c>
      <c r="D36" s="55"/>
      <c r="E36" s="42">
        <f>E37</f>
        <v>418.6</v>
      </c>
      <c r="F36" s="56"/>
      <c r="G36" s="57"/>
      <c r="H36" s="57"/>
      <c r="I36" s="57"/>
    </row>
    <row r="37" spans="1:9" ht="37.5">
      <c r="A37" s="34"/>
      <c r="B37" s="52" t="s">
        <v>20</v>
      </c>
      <c r="C37" s="54" t="s">
        <v>48</v>
      </c>
      <c r="D37" s="55">
        <v>200</v>
      </c>
      <c r="E37" s="42">
        <f>522.5-103.9</f>
        <v>418.6</v>
      </c>
      <c r="F37" s="56"/>
      <c r="G37" s="57">
        <v>-103.9</v>
      </c>
      <c r="H37" s="57"/>
      <c r="I37" s="57"/>
    </row>
    <row r="38" spans="1:9">
      <c r="A38" s="34"/>
      <c r="B38" s="52" t="s">
        <v>49</v>
      </c>
      <c r="C38" s="54" t="s">
        <v>50</v>
      </c>
      <c r="D38" s="68"/>
      <c r="E38" s="42">
        <f>E39</f>
        <v>2861.8</v>
      </c>
      <c r="F38" s="56"/>
      <c r="G38" s="57"/>
      <c r="H38" s="57"/>
      <c r="I38" s="57"/>
    </row>
    <row r="39" spans="1:9">
      <c r="A39" s="34"/>
      <c r="B39" s="52" t="s">
        <v>51</v>
      </c>
      <c r="C39" s="54" t="s">
        <v>52</v>
      </c>
      <c r="D39" s="68"/>
      <c r="E39" s="42">
        <f>E40+E46+E44</f>
        <v>2861.8</v>
      </c>
      <c r="F39" s="56"/>
      <c r="G39" s="57"/>
      <c r="H39" s="57"/>
      <c r="I39" s="57"/>
    </row>
    <row r="40" spans="1:9" ht="37.5">
      <c r="A40" s="34"/>
      <c r="B40" s="52" t="s">
        <v>53</v>
      </c>
      <c r="C40" s="54" t="s">
        <v>54</v>
      </c>
      <c r="D40" s="68"/>
      <c r="E40" s="42">
        <f>E41+E42+E43</f>
        <v>1461.8</v>
      </c>
      <c r="F40" s="56"/>
      <c r="G40" s="57"/>
      <c r="H40" s="57"/>
      <c r="I40" s="57"/>
    </row>
    <row r="41" spans="1:9" ht="87" customHeight="1">
      <c r="A41" s="34"/>
      <c r="B41" s="60" t="s">
        <v>16</v>
      </c>
      <c r="C41" s="54" t="s">
        <v>54</v>
      </c>
      <c r="D41" s="66">
        <v>100</v>
      </c>
      <c r="E41" s="67">
        <f>746.5+3.4+508.9</f>
        <v>1258.8</v>
      </c>
      <c r="F41" s="56">
        <v>3.4</v>
      </c>
      <c r="G41" s="57">
        <v>508.9</v>
      </c>
      <c r="H41" s="57"/>
      <c r="I41" s="57"/>
    </row>
    <row r="42" spans="1:9" ht="37.5">
      <c r="A42" s="34"/>
      <c r="B42" s="52" t="s">
        <v>20</v>
      </c>
      <c r="C42" s="54" t="s">
        <v>54</v>
      </c>
      <c r="D42" s="55">
        <v>200</v>
      </c>
      <c r="E42" s="42">
        <f>200</f>
        <v>200</v>
      </c>
      <c r="F42" s="56"/>
      <c r="G42" s="57"/>
      <c r="H42" s="57"/>
      <c r="I42" s="57"/>
    </row>
    <row r="43" spans="1:9">
      <c r="A43" s="34"/>
      <c r="B43" s="52" t="s">
        <v>21</v>
      </c>
      <c r="C43" s="54" t="s">
        <v>54</v>
      </c>
      <c r="D43" s="55">
        <v>800</v>
      </c>
      <c r="E43" s="42">
        <v>3</v>
      </c>
      <c r="F43" s="56"/>
      <c r="G43" s="57"/>
      <c r="H43" s="57"/>
      <c r="I43" s="57"/>
    </row>
    <row r="44" spans="1:9" ht="56.25">
      <c r="A44" s="34"/>
      <c r="B44" s="52" t="s">
        <v>210</v>
      </c>
      <c r="C44" s="54" t="s">
        <v>208</v>
      </c>
      <c r="D44" s="55"/>
      <c r="E44" s="42">
        <f>E45</f>
        <v>1000</v>
      </c>
      <c r="F44" s="56"/>
      <c r="G44" s="57"/>
      <c r="H44" s="57"/>
      <c r="I44" s="57"/>
    </row>
    <row r="45" spans="1:9" ht="37.5">
      <c r="A45" s="34"/>
      <c r="B45" s="52" t="s">
        <v>20</v>
      </c>
      <c r="C45" s="54" t="s">
        <v>208</v>
      </c>
      <c r="D45" s="55">
        <v>200</v>
      </c>
      <c r="E45" s="42">
        <f>1000</f>
        <v>1000</v>
      </c>
      <c r="F45" s="56">
        <v>1000</v>
      </c>
      <c r="G45" s="57"/>
      <c r="H45" s="57"/>
      <c r="I45" s="57"/>
    </row>
    <row r="46" spans="1:9" ht="37.5">
      <c r="A46" s="34"/>
      <c r="B46" s="52" t="s">
        <v>170</v>
      </c>
      <c r="C46" s="54" t="s">
        <v>169</v>
      </c>
      <c r="D46" s="55"/>
      <c r="E46" s="42">
        <v>400</v>
      </c>
      <c r="F46" s="56"/>
      <c r="G46" s="57"/>
      <c r="H46" s="57"/>
      <c r="I46" s="57"/>
    </row>
    <row r="47" spans="1:9" ht="37.5">
      <c r="A47" s="34"/>
      <c r="B47" s="52" t="s">
        <v>20</v>
      </c>
      <c r="C47" s="54" t="s">
        <v>169</v>
      </c>
      <c r="D47" s="55">
        <v>200</v>
      </c>
      <c r="E47" s="42">
        <v>400</v>
      </c>
      <c r="F47" s="56"/>
      <c r="G47" s="57"/>
      <c r="H47" s="57"/>
      <c r="I47" s="57"/>
    </row>
    <row r="48" spans="1:9">
      <c r="A48" s="34"/>
      <c r="B48" s="52" t="s">
        <v>55</v>
      </c>
      <c r="C48" s="54" t="s">
        <v>56</v>
      </c>
      <c r="D48" s="68"/>
      <c r="E48" s="42">
        <f>E49</f>
        <v>240.7</v>
      </c>
      <c r="F48" s="56"/>
      <c r="G48" s="57"/>
      <c r="H48" s="57"/>
      <c r="I48" s="57"/>
    </row>
    <row r="49" spans="1:9">
      <c r="A49" s="34"/>
      <c r="B49" s="52" t="s">
        <v>89</v>
      </c>
      <c r="C49" s="54" t="s">
        <v>57</v>
      </c>
      <c r="D49" s="68"/>
      <c r="E49" s="42">
        <f>E50</f>
        <v>240.7</v>
      </c>
      <c r="F49" s="56"/>
      <c r="G49" s="57"/>
      <c r="H49" s="57"/>
      <c r="I49" s="57"/>
    </row>
    <row r="50" spans="1:9" ht="37.5">
      <c r="A50" s="34"/>
      <c r="B50" s="52" t="s">
        <v>53</v>
      </c>
      <c r="C50" s="54" t="s">
        <v>58</v>
      </c>
      <c r="D50" s="68"/>
      <c r="E50" s="42">
        <f>E51+E52</f>
        <v>240.7</v>
      </c>
      <c r="F50" s="56"/>
      <c r="G50" s="57"/>
      <c r="H50" s="57"/>
      <c r="I50" s="57"/>
    </row>
    <row r="51" spans="1:9" ht="75">
      <c r="A51" s="34"/>
      <c r="B51" s="60" t="s">
        <v>16</v>
      </c>
      <c r="C51" s="54" t="s">
        <v>58</v>
      </c>
      <c r="D51" s="66">
        <v>100</v>
      </c>
      <c r="E51" s="67">
        <f>218+12.7</f>
        <v>230.7</v>
      </c>
      <c r="F51" s="56"/>
      <c r="G51" s="57">
        <v>12.7</v>
      </c>
      <c r="H51" s="57"/>
      <c r="I51" s="57"/>
    </row>
    <row r="52" spans="1:9" ht="37.5">
      <c r="A52" s="34"/>
      <c r="B52" s="60" t="s">
        <v>20</v>
      </c>
      <c r="C52" s="54" t="s">
        <v>58</v>
      </c>
      <c r="D52" s="66">
        <v>200</v>
      </c>
      <c r="E52" s="67">
        <v>10</v>
      </c>
      <c r="F52" s="56"/>
      <c r="G52" s="57"/>
      <c r="H52" s="57"/>
      <c r="I52" s="57"/>
    </row>
    <row r="53" spans="1:9">
      <c r="A53" s="34"/>
      <c r="B53" s="52" t="s">
        <v>66</v>
      </c>
      <c r="C53" s="65" t="s">
        <v>59</v>
      </c>
      <c r="D53" s="55"/>
      <c r="E53" s="67">
        <f>E54</f>
        <v>369.7</v>
      </c>
      <c r="F53" s="56"/>
      <c r="G53" s="57"/>
      <c r="H53" s="57"/>
      <c r="I53" s="57"/>
    </row>
    <row r="54" spans="1:9">
      <c r="A54" s="34"/>
      <c r="B54" s="52" t="s">
        <v>60</v>
      </c>
      <c r="C54" s="54" t="s">
        <v>61</v>
      </c>
      <c r="D54" s="55"/>
      <c r="E54" s="42">
        <f>E55+E57+E59+E61+E63+E65</f>
        <v>369.7</v>
      </c>
      <c r="F54" s="56"/>
      <c r="G54" s="57"/>
      <c r="H54" s="57"/>
      <c r="I54" s="57"/>
    </row>
    <row r="55" spans="1:9" ht="56.25">
      <c r="A55" s="34"/>
      <c r="B55" s="69" t="s">
        <v>91</v>
      </c>
      <c r="C55" s="54" t="s">
        <v>90</v>
      </c>
      <c r="D55" s="55"/>
      <c r="E55" s="42">
        <v>11</v>
      </c>
      <c r="F55" s="56"/>
      <c r="G55" s="57"/>
      <c r="H55" s="57"/>
      <c r="I55" s="57"/>
    </row>
    <row r="56" spans="1:9" ht="37.5">
      <c r="A56" s="34"/>
      <c r="B56" s="69" t="s">
        <v>20</v>
      </c>
      <c r="C56" s="54" t="s">
        <v>90</v>
      </c>
      <c r="D56" s="55">
        <v>200</v>
      </c>
      <c r="E56" s="42">
        <v>11</v>
      </c>
      <c r="F56" s="56"/>
      <c r="G56" s="57"/>
      <c r="H56" s="57"/>
      <c r="I56" s="57"/>
    </row>
    <row r="57" spans="1:9" ht="37.5">
      <c r="A57" s="34"/>
      <c r="B57" s="69" t="s">
        <v>128</v>
      </c>
      <c r="C57" s="54" t="s">
        <v>123</v>
      </c>
      <c r="D57" s="55"/>
      <c r="E57" s="42">
        <f>E58</f>
        <v>125</v>
      </c>
      <c r="F57" s="56"/>
      <c r="G57" s="57"/>
      <c r="H57" s="57"/>
      <c r="I57" s="57"/>
    </row>
    <row r="58" spans="1:9" ht="37.5">
      <c r="A58" s="34"/>
      <c r="B58" s="69" t="s">
        <v>20</v>
      </c>
      <c r="C58" s="54" t="s">
        <v>123</v>
      </c>
      <c r="D58" s="55">
        <v>200</v>
      </c>
      <c r="E58" s="42">
        <f>25+100</f>
        <v>125</v>
      </c>
      <c r="F58" s="56"/>
      <c r="G58" s="57">
        <v>100</v>
      </c>
      <c r="H58" s="57"/>
      <c r="I58" s="57"/>
    </row>
    <row r="59" spans="1:9" hidden="1">
      <c r="A59" s="34"/>
      <c r="B59" s="70" t="s">
        <v>122</v>
      </c>
      <c r="C59" s="54" t="s">
        <v>124</v>
      </c>
      <c r="D59" s="55"/>
      <c r="E59" s="42"/>
      <c r="F59" s="56"/>
      <c r="G59" s="57"/>
      <c r="H59" s="57"/>
      <c r="I59" s="57"/>
    </row>
    <row r="60" spans="1:9" ht="37.5" hidden="1">
      <c r="A60" s="34"/>
      <c r="B60" s="69" t="s">
        <v>20</v>
      </c>
      <c r="C60" s="54" t="s">
        <v>124</v>
      </c>
      <c r="D60" s="55">
        <v>200</v>
      </c>
      <c r="E60" s="42"/>
      <c r="F60" s="56"/>
      <c r="G60" s="57">
        <v>-100</v>
      </c>
      <c r="H60" s="57"/>
      <c r="I60" s="57"/>
    </row>
    <row r="61" spans="1:9" ht="37.5">
      <c r="A61" s="34"/>
      <c r="B61" s="52" t="s">
        <v>62</v>
      </c>
      <c r="C61" s="54" t="s">
        <v>63</v>
      </c>
      <c r="D61" s="55"/>
      <c r="E61" s="42">
        <v>141.80000000000001</v>
      </c>
      <c r="F61" s="56"/>
      <c r="G61" s="57"/>
      <c r="H61" s="57"/>
      <c r="I61" s="57"/>
    </row>
    <row r="62" spans="1:9" ht="75">
      <c r="A62" s="34"/>
      <c r="B62" s="52" t="s">
        <v>16</v>
      </c>
      <c r="C62" s="54" t="s">
        <v>63</v>
      </c>
      <c r="D62" s="55">
        <v>100</v>
      </c>
      <c r="E62" s="42">
        <v>141.80000000000001</v>
      </c>
      <c r="F62" s="56"/>
      <c r="G62" s="57"/>
      <c r="H62" s="57"/>
      <c r="I62" s="57"/>
    </row>
    <row r="63" spans="1:9">
      <c r="A63" s="34"/>
      <c r="B63" s="52" t="s">
        <v>175</v>
      </c>
      <c r="C63" s="54" t="s">
        <v>174</v>
      </c>
      <c r="D63" s="55"/>
      <c r="E63" s="42">
        <f>E64</f>
        <v>88.1</v>
      </c>
      <c r="F63" s="56"/>
      <c r="G63" s="57"/>
      <c r="H63" s="57"/>
      <c r="I63" s="57"/>
    </row>
    <row r="64" spans="1:9">
      <c r="A64" s="34"/>
      <c r="B64" s="52" t="s">
        <v>211</v>
      </c>
      <c r="C64" s="54" t="s">
        <v>174</v>
      </c>
      <c r="D64" s="55">
        <v>800</v>
      </c>
      <c r="E64" s="42">
        <v>88.1</v>
      </c>
      <c r="F64" s="56"/>
      <c r="G64" s="57">
        <v>88.1</v>
      </c>
      <c r="H64" s="57"/>
      <c r="I64" s="57"/>
    </row>
    <row r="65" spans="1:9" ht="56.25">
      <c r="A65" s="34"/>
      <c r="B65" s="52" t="s">
        <v>64</v>
      </c>
      <c r="C65" s="54" t="s">
        <v>65</v>
      </c>
      <c r="D65" s="55"/>
      <c r="E65" s="42">
        <f>E66</f>
        <v>3.8</v>
      </c>
      <c r="F65" s="56"/>
      <c r="G65" s="57"/>
      <c r="H65" s="57"/>
      <c r="I65" s="57"/>
    </row>
    <row r="66" spans="1:9" ht="37.5">
      <c r="A66" s="34"/>
      <c r="B66" s="52" t="s">
        <v>20</v>
      </c>
      <c r="C66" s="54" t="s">
        <v>65</v>
      </c>
      <c r="D66" s="55">
        <v>200</v>
      </c>
      <c r="E66" s="42">
        <v>3.8</v>
      </c>
      <c r="F66" s="56"/>
      <c r="G66" s="57"/>
      <c r="H66" s="57"/>
      <c r="I66" s="57"/>
    </row>
    <row r="67" spans="1:9">
      <c r="A67" s="20"/>
      <c r="B67" s="20"/>
      <c r="C67" s="20"/>
      <c r="D67" s="20"/>
      <c r="E67" s="20"/>
      <c r="F67" s="23"/>
    </row>
    <row r="68" spans="1:9">
      <c r="A68" s="20"/>
      <c r="B68" s="20"/>
      <c r="C68" s="20"/>
      <c r="D68" s="20"/>
      <c r="E68" s="20"/>
      <c r="F68" s="23"/>
    </row>
    <row r="69" spans="1:9">
      <c r="A69" s="133" t="s">
        <v>0</v>
      </c>
      <c r="B69" s="133"/>
    </row>
    <row r="70" spans="1:9">
      <c r="A70" s="24" t="s">
        <v>197</v>
      </c>
      <c r="B70" s="24"/>
      <c r="C70" s="24"/>
      <c r="D70" s="118" t="s">
        <v>198</v>
      </c>
    </row>
  </sheetData>
  <mergeCells count="4">
    <mergeCell ref="D1:E1"/>
    <mergeCell ref="A4:E4"/>
    <mergeCell ref="A69:B69"/>
    <mergeCell ref="A3:E3"/>
  </mergeCells>
  <pageMargins left="1.1811023622047245" right="0.39370078740157483" top="0.78740157480314965" bottom="0.78740157480314965" header="0.31496062992125984" footer="0.31496062992125984"/>
  <pageSetup paperSize="9" scale="4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>
    <tabColor rgb="FFFFFF00"/>
  </sheetPr>
  <dimension ref="A1:F27"/>
  <sheetViews>
    <sheetView view="pageBreakPreview" zoomScale="72" zoomScaleNormal="70" zoomScaleSheetLayoutView="72" workbookViewId="0">
      <selection activeCell="H9" sqref="H9"/>
    </sheetView>
  </sheetViews>
  <sheetFormatPr defaultRowHeight="15"/>
  <cols>
    <col min="1" max="1" width="73.85546875" customWidth="1"/>
    <col min="2" max="2" width="23.85546875" customWidth="1"/>
    <col min="3" max="3" width="17.85546875" customWidth="1"/>
    <col min="4" max="4" width="20.7109375" customWidth="1"/>
  </cols>
  <sheetData>
    <row r="1" spans="1:6" ht="207.75" customHeight="1">
      <c r="A1" s="17"/>
      <c r="B1" s="17"/>
      <c r="C1" s="135" t="s">
        <v>205</v>
      </c>
      <c r="D1" s="135"/>
      <c r="E1" s="17"/>
    </row>
    <row r="2" spans="1:6">
      <c r="A2" s="15"/>
      <c r="B2" s="15"/>
      <c r="C2" s="15"/>
      <c r="D2" s="15"/>
      <c r="E2" s="15"/>
    </row>
    <row r="3" spans="1:6" ht="44.25" customHeight="1">
      <c r="A3" s="136" t="s">
        <v>125</v>
      </c>
      <c r="B3" s="136"/>
      <c r="C3" s="136"/>
      <c r="D3" s="136"/>
      <c r="E3" s="15"/>
    </row>
    <row r="4" spans="1:6" ht="18.75">
      <c r="A4" s="15"/>
      <c r="B4" s="15"/>
      <c r="C4" s="15"/>
      <c r="D4" s="16" t="s">
        <v>1</v>
      </c>
      <c r="E4" s="15"/>
    </row>
    <row r="5" spans="1:6">
      <c r="A5" s="12" t="s">
        <v>5</v>
      </c>
      <c r="B5" s="12" t="s">
        <v>67</v>
      </c>
      <c r="C5" s="12" t="s">
        <v>68</v>
      </c>
      <c r="D5" s="12" t="s">
        <v>8</v>
      </c>
      <c r="E5" s="15"/>
    </row>
    <row r="6" spans="1:6">
      <c r="A6" s="12">
        <v>2</v>
      </c>
      <c r="B6" s="12">
        <v>4</v>
      </c>
      <c r="C6" s="12">
        <v>5</v>
      </c>
      <c r="D6" s="12">
        <v>8</v>
      </c>
      <c r="E6" s="15"/>
    </row>
    <row r="7" spans="1:6" ht="19.5">
      <c r="A7" s="18" t="s">
        <v>2</v>
      </c>
      <c r="B7" s="72"/>
      <c r="C7" s="72"/>
      <c r="D7" s="77">
        <f>D8+D14+D16+D18+D20+D22</f>
        <v>8805.9000000000015</v>
      </c>
      <c r="E7" s="15"/>
    </row>
    <row r="8" spans="1:6" ht="27.75" customHeight="1">
      <c r="A8" s="13" t="s">
        <v>69</v>
      </c>
      <c r="B8" s="73" t="s">
        <v>94</v>
      </c>
      <c r="C8" s="73" t="s">
        <v>95</v>
      </c>
      <c r="D8" s="78">
        <f>D9+D10+D11+D12+D13</f>
        <v>3220.2999999999997</v>
      </c>
      <c r="E8" s="15"/>
    </row>
    <row r="9" spans="1:6" ht="54" customHeight="1">
      <c r="A9" s="8" t="s">
        <v>70</v>
      </c>
      <c r="B9" s="74" t="s">
        <v>94</v>
      </c>
      <c r="C9" s="74" t="s">
        <v>97</v>
      </c>
      <c r="D9" s="79">
        <v>1390.3</v>
      </c>
      <c r="E9" s="82"/>
      <c r="F9" s="83"/>
    </row>
    <row r="10" spans="1:6" ht="90" customHeight="1">
      <c r="A10" s="8" t="s">
        <v>71</v>
      </c>
      <c r="B10" s="74" t="s">
        <v>94</v>
      </c>
      <c r="C10" s="74" t="s">
        <v>98</v>
      </c>
      <c r="D10" s="85">
        <f>1693.2</f>
        <v>1693.2</v>
      </c>
      <c r="E10" s="82"/>
      <c r="F10" s="83"/>
    </row>
    <row r="11" spans="1:6" ht="90" customHeight="1">
      <c r="A11" s="8" t="s">
        <v>72</v>
      </c>
      <c r="B11" s="74" t="s">
        <v>94</v>
      </c>
      <c r="C11" s="74" t="s">
        <v>96</v>
      </c>
      <c r="D11" s="85">
        <v>47.7</v>
      </c>
      <c r="E11" s="82"/>
      <c r="F11" s="83"/>
    </row>
    <row r="12" spans="1:6" s="51" customFormat="1" ht="50.25" customHeight="1">
      <c r="A12" s="8" t="s">
        <v>173</v>
      </c>
      <c r="B12" s="74" t="s">
        <v>94</v>
      </c>
      <c r="C12" s="74" t="s">
        <v>172</v>
      </c>
      <c r="D12" s="79">
        <v>88.1</v>
      </c>
      <c r="E12" s="84"/>
      <c r="F12" s="83"/>
    </row>
    <row r="13" spans="1:6" ht="29.25" customHeight="1">
      <c r="A13" s="8" t="s">
        <v>73</v>
      </c>
      <c r="B13" s="74" t="s">
        <v>94</v>
      </c>
      <c r="C13" s="74">
        <v>11</v>
      </c>
      <c r="D13" s="79">
        <v>1</v>
      </c>
      <c r="E13" s="15"/>
    </row>
    <row r="14" spans="1:6" ht="28.5" customHeight="1">
      <c r="A14" s="13" t="s">
        <v>74</v>
      </c>
      <c r="B14" s="73" t="s">
        <v>97</v>
      </c>
      <c r="C14" s="73" t="s">
        <v>95</v>
      </c>
      <c r="D14" s="78">
        <v>141.80000000000001</v>
      </c>
      <c r="E14" s="15"/>
    </row>
    <row r="15" spans="1:6" ht="26.25" customHeight="1">
      <c r="A15" s="19" t="s">
        <v>75</v>
      </c>
      <c r="B15" s="75" t="s">
        <v>97</v>
      </c>
      <c r="C15" s="75" t="s">
        <v>93</v>
      </c>
      <c r="D15" s="80">
        <v>141.80000000000001</v>
      </c>
      <c r="E15" s="15"/>
    </row>
    <row r="16" spans="1:6" ht="45.75" customHeight="1">
      <c r="A16" s="13" t="s">
        <v>76</v>
      </c>
      <c r="B16" s="73" t="s">
        <v>93</v>
      </c>
      <c r="C16" s="73" t="s">
        <v>95</v>
      </c>
      <c r="D16" s="78">
        <v>11</v>
      </c>
      <c r="E16" s="15"/>
    </row>
    <row r="17" spans="1:5" ht="66" customHeight="1">
      <c r="A17" s="11" t="s">
        <v>77</v>
      </c>
      <c r="B17" s="76" t="s">
        <v>93</v>
      </c>
      <c r="C17" s="75">
        <v>10</v>
      </c>
      <c r="D17" s="81">
        <v>11</v>
      </c>
      <c r="E17" s="15"/>
    </row>
    <row r="18" spans="1:5" ht="27.75" customHeight="1">
      <c r="A18" s="13" t="s">
        <v>78</v>
      </c>
      <c r="B18" s="73" t="s">
        <v>98</v>
      </c>
      <c r="C18" s="73" t="s">
        <v>95</v>
      </c>
      <c r="D18" s="78">
        <f>D19</f>
        <v>1846.7</v>
      </c>
      <c r="E18" s="15"/>
    </row>
    <row r="19" spans="1:5" ht="33.75" customHeight="1">
      <c r="A19" s="19" t="s">
        <v>79</v>
      </c>
      <c r="B19" s="75" t="s">
        <v>98</v>
      </c>
      <c r="C19" s="75" t="s">
        <v>99</v>
      </c>
      <c r="D19" s="80">
        <v>1846.7</v>
      </c>
      <c r="E19" s="15"/>
    </row>
    <row r="20" spans="1:5" ht="28.5" customHeight="1">
      <c r="A20" s="13" t="s">
        <v>80</v>
      </c>
      <c r="B20" s="73" t="s">
        <v>100</v>
      </c>
      <c r="C20" s="73" t="s">
        <v>95</v>
      </c>
      <c r="D20" s="78">
        <f>D21</f>
        <v>483.6</v>
      </c>
      <c r="E20" s="15"/>
    </row>
    <row r="21" spans="1:5" ht="26.25" customHeight="1">
      <c r="A21" s="19" t="s">
        <v>81</v>
      </c>
      <c r="B21" s="75" t="s">
        <v>100</v>
      </c>
      <c r="C21" s="75" t="s">
        <v>93</v>
      </c>
      <c r="D21" s="80">
        <v>483.6</v>
      </c>
      <c r="E21" s="15"/>
    </row>
    <row r="22" spans="1:5" ht="33.75" customHeight="1">
      <c r="A22" s="13" t="s">
        <v>82</v>
      </c>
      <c r="B22" s="73" t="s">
        <v>101</v>
      </c>
      <c r="C22" s="73" t="s">
        <v>95</v>
      </c>
      <c r="D22" s="78">
        <f>D23</f>
        <v>3102.5</v>
      </c>
      <c r="E22" s="15"/>
    </row>
    <row r="23" spans="1:5" ht="25.5" customHeight="1">
      <c r="A23" s="19" t="s">
        <v>83</v>
      </c>
      <c r="B23" s="75" t="s">
        <v>101</v>
      </c>
      <c r="C23" s="75" t="s">
        <v>94</v>
      </c>
      <c r="D23" s="80">
        <v>3102.5</v>
      </c>
      <c r="E23" s="15"/>
    </row>
    <row r="24" spans="1:5">
      <c r="A24" s="15"/>
      <c r="B24" s="15"/>
      <c r="C24" s="15"/>
      <c r="D24" s="15"/>
      <c r="E24" s="15"/>
    </row>
    <row r="25" spans="1:5">
      <c r="A25" s="15"/>
      <c r="B25" s="15"/>
      <c r="C25" s="15"/>
      <c r="D25" s="15"/>
      <c r="E25" s="15"/>
    </row>
    <row r="26" spans="1:5" ht="18.75">
      <c r="A26" s="122" t="s">
        <v>0</v>
      </c>
      <c r="B26" s="122"/>
    </row>
    <row r="27" spans="1:5" ht="18.75">
      <c r="A27" s="1" t="s">
        <v>199</v>
      </c>
      <c r="B27" s="1"/>
      <c r="C27" s="1"/>
      <c r="D27" s="1" t="s">
        <v>200</v>
      </c>
    </row>
  </sheetData>
  <mergeCells count="3">
    <mergeCell ref="C1:D1"/>
    <mergeCell ref="A26:B26"/>
    <mergeCell ref="A3:D3"/>
  </mergeCells>
  <pageMargins left="1.1811023622047245" right="0.39370078740157483" top="0.78740157480314965" bottom="0.39370078740157483" header="0.31496062992125984" footer="0.31496062992125984"/>
  <pageSetup paperSize="9" scale="54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>
    <tabColor rgb="FFFFFF00"/>
  </sheetPr>
  <dimension ref="A1:K100"/>
  <sheetViews>
    <sheetView tabSelected="1" view="pageBreakPreview" topLeftCell="A30" zoomScale="70" zoomScaleNormal="100" zoomScaleSheetLayoutView="70" workbookViewId="0">
      <selection activeCell="B43" sqref="B43"/>
    </sheetView>
  </sheetViews>
  <sheetFormatPr defaultRowHeight="18.75"/>
  <cols>
    <col min="1" max="1" width="8.28515625" style="22" customWidth="1"/>
    <col min="2" max="2" width="56.140625" style="22" customWidth="1"/>
    <col min="3" max="3" width="12.7109375" style="49" customWidth="1"/>
    <col min="4" max="4" width="8.5703125" style="22" customWidth="1"/>
    <col min="5" max="5" width="9.140625" style="22"/>
    <col min="6" max="6" width="24.42578125" style="22" customWidth="1"/>
    <col min="7" max="7" width="9.140625" style="22"/>
    <col min="8" max="8" width="24.28515625" style="22" customWidth="1"/>
    <col min="9" max="9" width="9.140625" style="22" hidden="1" customWidth="1"/>
    <col min="10" max="10" width="9.140625" style="24" customWidth="1"/>
    <col min="11" max="11" width="12.7109375" style="24" bestFit="1" customWidth="1"/>
  </cols>
  <sheetData>
    <row r="1" spans="1:11" ht="263.25" customHeight="1">
      <c r="A1" s="20"/>
      <c r="B1" s="20"/>
      <c r="C1" s="21"/>
      <c r="D1" s="20"/>
      <c r="E1" s="20"/>
      <c r="F1" s="20"/>
      <c r="G1" s="135" t="s">
        <v>206</v>
      </c>
      <c r="H1" s="135"/>
      <c r="I1" s="20"/>
      <c r="J1" s="23"/>
    </row>
    <row r="2" spans="1:11">
      <c r="A2" s="20"/>
      <c r="B2" s="20"/>
      <c r="C2" s="21"/>
      <c r="D2" s="20"/>
      <c r="E2" s="20"/>
      <c r="F2" s="20"/>
      <c r="G2" s="20"/>
      <c r="H2" s="20"/>
      <c r="I2" s="20"/>
      <c r="J2" s="23"/>
    </row>
    <row r="3" spans="1:11" ht="15" customHeight="1">
      <c r="A3" s="134"/>
      <c r="B3" s="134"/>
      <c r="C3" s="134"/>
      <c r="D3" s="134"/>
      <c r="E3" s="20"/>
      <c r="F3" s="20"/>
      <c r="G3" s="20"/>
      <c r="H3" s="20"/>
      <c r="I3" s="20"/>
      <c r="J3" s="23"/>
    </row>
    <row r="4" spans="1:11" ht="26.25" customHeight="1">
      <c r="A4" s="137" t="s">
        <v>130</v>
      </c>
      <c r="B4" s="137"/>
      <c r="C4" s="137"/>
      <c r="D4" s="137"/>
      <c r="E4" s="137"/>
      <c r="F4" s="137"/>
      <c r="G4" s="137"/>
      <c r="H4" s="137"/>
      <c r="I4" s="25"/>
      <c r="J4" s="70"/>
    </row>
    <row r="5" spans="1:11">
      <c r="A5" s="20"/>
      <c r="B5" s="20"/>
      <c r="C5" s="21"/>
      <c r="D5" s="20"/>
      <c r="E5" s="20"/>
      <c r="F5" s="20"/>
      <c r="G5" s="20"/>
      <c r="H5" s="26" t="s">
        <v>1</v>
      </c>
      <c r="I5" s="20"/>
      <c r="J5" s="23"/>
    </row>
    <row r="6" spans="1:11">
      <c r="A6" s="27" t="s">
        <v>4</v>
      </c>
      <c r="B6" s="27" t="s">
        <v>5</v>
      </c>
      <c r="C6" s="28" t="s">
        <v>84</v>
      </c>
      <c r="D6" s="27" t="s">
        <v>67</v>
      </c>
      <c r="E6" s="27" t="s">
        <v>68</v>
      </c>
      <c r="F6" s="27" t="s">
        <v>6</v>
      </c>
      <c r="G6" s="27" t="s">
        <v>7</v>
      </c>
      <c r="H6" s="27" t="s">
        <v>8</v>
      </c>
      <c r="I6" s="20"/>
      <c r="J6" s="23"/>
    </row>
    <row r="7" spans="1:11">
      <c r="A7" s="29">
        <v>1</v>
      </c>
      <c r="B7" s="29">
        <v>2</v>
      </c>
      <c r="C7" s="30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0"/>
      <c r="J7" s="23"/>
    </row>
    <row r="8" spans="1:11" ht="20.25">
      <c r="A8" s="31"/>
      <c r="B8" s="32" t="s">
        <v>2</v>
      </c>
      <c r="C8" s="33"/>
      <c r="D8" s="34"/>
      <c r="E8" s="34"/>
      <c r="F8" s="34"/>
      <c r="G8" s="34"/>
      <c r="H8" s="35">
        <f>H9+H16</f>
        <v>8805.9000000000015</v>
      </c>
      <c r="I8" s="20"/>
      <c r="J8" s="119">
        <f>J84+J85+J88</f>
        <v>1003.4</v>
      </c>
      <c r="K8" s="120">
        <f>K27+K28+K43+K75+K77+K84+K94+K38+K36</f>
        <v>0</v>
      </c>
    </row>
    <row r="9" spans="1:11" ht="30">
      <c r="A9" s="36">
        <v>1</v>
      </c>
      <c r="B9" s="37" t="s">
        <v>85</v>
      </c>
      <c r="C9" s="38">
        <v>991</v>
      </c>
      <c r="D9" s="34"/>
      <c r="E9" s="34"/>
      <c r="F9" s="34"/>
      <c r="G9" s="34"/>
      <c r="H9" s="39">
        <f t="shared" ref="H9:H13" si="0">H10</f>
        <v>47.7</v>
      </c>
      <c r="I9" s="20"/>
      <c r="J9" s="23"/>
    </row>
    <row r="10" spans="1:11">
      <c r="A10" s="31"/>
      <c r="B10" s="40" t="s">
        <v>69</v>
      </c>
      <c r="C10" s="33">
        <v>991</v>
      </c>
      <c r="D10" s="41" t="s">
        <v>94</v>
      </c>
      <c r="E10" s="41" t="s">
        <v>95</v>
      </c>
      <c r="F10" s="34"/>
      <c r="G10" s="34"/>
      <c r="H10" s="42">
        <f t="shared" si="0"/>
        <v>47.7</v>
      </c>
      <c r="I10" s="20"/>
      <c r="J10" s="23"/>
    </row>
    <row r="11" spans="1:11" ht="45.75">
      <c r="A11" s="29"/>
      <c r="B11" s="40" t="s">
        <v>72</v>
      </c>
      <c r="C11" s="33">
        <v>991</v>
      </c>
      <c r="D11" s="41" t="s">
        <v>94</v>
      </c>
      <c r="E11" s="41" t="s">
        <v>96</v>
      </c>
      <c r="F11" s="34"/>
      <c r="G11" s="34"/>
      <c r="H11" s="42">
        <f t="shared" si="0"/>
        <v>47.7</v>
      </c>
      <c r="I11" s="20"/>
      <c r="J11" s="23"/>
    </row>
    <row r="12" spans="1:11">
      <c r="A12" s="29"/>
      <c r="B12" s="43" t="s">
        <v>27</v>
      </c>
      <c r="C12" s="33">
        <v>991</v>
      </c>
      <c r="D12" s="41" t="s">
        <v>94</v>
      </c>
      <c r="E12" s="41" t="s">
        <v>96</v>
      </c>
      <c r="F12" s="34" t="s">
        <v>28</v>
      </c>
      <c r="G12" s="34"/>
      <c r="H12" s="42">
        <f t="shared" si="0"/>
        <v>47.7</v>
      </c>
      <c r="I12" s="20"/>
      <c r="J12" s="23"/>
    </row>
    <row r="13" spans="1:11" ht="30">
      <c r="A13" s="29"/>
      <c r="B13" s="43" t="s">
        <v>29</v>
      </c>
      <c r="C13" s="33">
        <v>991</v>
      </c>
      <c r="D13" s="41" t="s">
        <v>94</v>
      </c>
      <c r="E13" s="41" t="s">
        <v>96</v>
      </c>
      <c r="F13" s="34" t="s">
        <v>30</v>
      </c>
      <c r="G13" s="34"/>
      <c r="H13" s="42">
        <f t="shared" si="0"/>
        <v>47.7</v>
      </c>
      <c r="I13" s="20"/>
      <c r="J13" s="23"/>
    </row>
    <row r="14" spans="1:11" ht="45.75">
      <c r="A14" s="29"/>
      <c r="B14" s="40" t="s">
        <v>31</v>
      </c>
      <c r="C14" s="33">
        <v>991</v>
      </c>
      <c r="D14" s="41" t="s">
        <v>94</v>
      </c>
      <c r="E14" s="41" t="s">
        <v>96</v>
      </c>
      <c r="F14" s="34" t="s">
        <v>32</v>
      </c>
      <c r="G14" s="34"/>
      <c r="H14" s="42">
        <f>H15</f>
        <v>47.7</v>
      </c>
      <c r="I14" s="20"/>
      <c r="J14" s="23"/>
    </row>
    <row r="15" spans="1:11">
      <c r="A15" s="29"/>
      <c r="B15" s="40" t="s">
        <v>25</v>
      </c>
      <c r="C15" s="33">
        <v>991</v>
      </c>
      <c r="D15" s="41" t="s">
        <v>94</v>
      </c>
      <c r="E15" s="41" t="s">
        <v>96</v>
      </c>
      <c r="F15" s="34" t="s">
        <v>32</v>
      </c>
      <c r="G15" s="34">
        <v>500</v>
      </c>
      <c r="H15" s="42">
        <v>47.7</v>
      </c>
      <c r="I15" s="20"/>
      <c r="J15" s="23"/>
    </row>
    <row r="16" spans="1:11" ht="30">
      <c r="A16" s="36">
        <v>2</v>
      </c>
      <c r="B16" s="37" t="s">
        <v>86</v>
      </c>
      <c r="C16" s="38">
        <v>992</v>
      </c>
      <c r="D16" s="41"/>
      <c r="E16" s="41"/>
      <c r="F16" s="34"/>
      <c r="G16" s="34"/>
      <c r="H16" s="44">
        <f>H17+H48+H55+H62+H69+H78</f>
        <v>8758.2000000000007</v>
      </c>
      <c r="I16" s="20"/>
      <c r="J16" s="23"/>
    </row>
    <row r="17" spans="1:11">
      <c r="A17" s="31"/>
      <c r="B17" s="40" t="s">
        <v>69</v>
      </c>
      <c r="C17" s="33">
        <v>992</v>
      </c>
      <c r="D17" s="41" t="s">
        <v>94</v>
      </c>
      <c r="E17" s="41" t="s">
        <v>95</v>
      </c>
      <c r="F17" s="34"/>
      <c r="G17" s="34"/>
      <c r="H17" s="39">
        <f>H18+H23+H44+H41</f>
        <v>3172.6</v>
      </c>
      <c r="I17" s="20"/>
      <c r="J17" s="23"/>
    </row>
    <row r="18" spans="1:11" ht="30.75">
      <c r="A18" s="31"/>
      <c r="B18" s="40" t="s">
        <v>70</v>
      </c>
      <c r="C18" s="33">
        <v>992</v>
      </c>
      <c r="D18" s="41" t="s">
        <v>94</v>
      </c>
      <c r="E18" s="41" t="s">
        <v>97</v>
      </c>
      <c r="F18" s="34"/>
      <c r="G18" s="34"/>
      <c r="H18" s="42">
        <f>H19</f>
        <v>1390.3</v>
      </c>
      <c r="I18" s="20"/>
      <c r="J18" s="23"/>
    </row>
    <row r="19" spans="1:11" ht="30">
      <c r="A19" s="31"/>
      <c r="B19" s="43" t="s">
        <v>118</v>
      </c>
      <c r="C19" s="33">
        <v>992</v>
      </c>
      <c r="D19" s="41" t="s">
        <v>94</v>
      </c>
      <c r="E19" s="41" t="s">
        <v>97</v>
      </c>
      <c r="F19" s="34" t="s">
        <v>11</v>
      </c>
      <c r="G19" s="34"/>
      <c r="H19" s="42">
        <f>H20</f>
        <v>1390.3</v>
      </c>
      <c r="I19" s="20"/>
      <c r="J19" s="23"/>
    </row>
    <row r="20" spans="1:11" ht="30.75">
      <c r="A20" s="31"/>
      <c r="B20" s="40" t="s">
        <v>12</v>
      </c>
      <c r="C20" s="33">
        <v>992</v>
      </c>
      <c r="D20" s="41" t="s">
        <v>94</v>
      </c>
      <c r="E20" s="41" t="s">
        <v>97</v>
      </c>
      <c r="F20" s="34" t="s">
        <v>13</v>
      </c>
      <c r="G20" s="34"/>
      <c r="H20" s="42">
        <f>H21</f>
        <v>1390.3</v>
      </c>
      <c r="I20" s="20"/>
      <c r="J20" s="23"/>
    </row>
    <row r="21" spans="1:11" ht="30.75">
      <c r="A21" s="29"/>
      <c r="B21" s="40" t="s">
        <v>14</v>
      </c>
      <c r="C21" s="33">
        <v>992</v>
      </c>
      <c r="D21" s="41" t="s">
        <v>94</v>
      </c>
      <c r="E21" s="41" t="s">
        <v>97</v>
      </c>
      <c r="F21" s="34" t="s">
        <v>15</v>
      </c>
      <c r="G21" s="34"/>
      <c r="H21" s="42">
        <f>H22</f>
        <v>1390.3</v>
      </c>
      <c r="I21" s="20"/>
      <c r="J21" s="23"/>
    </row>
    <row r="22" spans="1:11" ht="60.75">
      <c r="A22" s="29"/>
      <c r="B22" s="40" t="s">
        <v>16</v>
      </c>
      <c r="C22" s="33">
        <v>992</v>
      </c>
      <c r="D22" s="41" t="s">
        <v>94</v>
      </c>
      <c r="E22" s="41" t="s">
        <v>97</v>
      </c>
      <c r="F22" s="34" t="s">
        <v>15</v>
      </c>
      <c r="G22" s="34">
        <v>100</v>
      </c>
      <c r="H22" s="42">
        <v>1390.3</v>
      </c>
      <c r="I22" s="20"/>
      <c r="J22" s="23"/>
    </row>
    <row r="23" spans="1:11" ht="45">
      <c r="A23" s="29"/>
      <c r="B23" s="43" t="s">
        <v>71</v>
      </c>
      <c r="C23" s="33">
        <v>992</v>
      </c>
      <c r="D23" s="41" t="s">
        <v>94</v>
      </c>
      <c r="E23" s="41" t="s">
        <v>98</v>
      </c>
      <c r="F23" s="45"/>
      <c r="G23" s="34"/>
      <c r="H23" s="42">
        <f>H24+H32</f>
        <v>1693.2</v>
      </c>
      <c r="I23" s="20"/>
      <c r="J23" s="23"/>
    </row>
    <row r="24" spans="1:11" ht="30">
      <c r="A24" s="29"/>
      <c r="B24" s="43" t="s">
        <v>10</v>
      </c>
      <c r="C24" s="33">
        <v>992</v>
      </c>
      <c r="D24" s="41" t="s">
        <v>94</v>
      </c>
      <c r="E24" s="41" t="s">
        <v>98</v>
      </c>
      <c r="F24" s="34" t="s">
        <v>11</v>
      </c>
      <c r="G24" s="34"/>
      <c r="H24" s="42">
        <f>H25</f>
        <v>1564.4</v>
      </c>
      <c r="I24" s="20"/>
      <c r="J24" s="23"/>
    </row>
    <row r="25" spans="1:11" ht="30">
      <c r="A25" s="29"/>
      <c r="B25" s="43" t="s">
        <v>17</v>
      </c>
      <c r="C25" s="33">
        <v>992</v>
      </c>
      <c r="D25" s="41" t="s">
        <v>94</v>
      </c>
      <c r="E25" s="41" t="s">
        <v>98</v>
      </c>
      <c r="F25" s="34" t="s">
        <v>18</v>
      </c>
      <c r="G25" s="34"/>
      <c r="H25" s="42">
        <f>H26+H30</f>
        <v>1564.4</v>
      </c>
      <c r="I25" s="20"/>
      <c r="J25" s="23"/>
    </row>
    <row r="26" spans="1:11" ht="30">
      <c r="A26" s="29"/>
      <c r="B26" s="43" t="s">
        <v>14</v>
      </c>
      <c r="C26" s="33">
        <v>992</v>
      </c>
      <c r="D26" s="41" t="s">
        <v>94</v>
      </c>
      <c r="E26" s="41" t="s">
        <v>98</v>
      </c>
      <c r="F26" s="34" t="s">
        <v>19</v>
      </c>
      <c r="G26" s="34"/>
      <c r="H26" s="42">
        <f>H27+H28+H29</f>
        <v>1564.2</v>
      </c>
      <c r="I26" s="20"/>
      <c r="J26" s="23"/>
    </row>
    <row r="27" spans="1:11" ht="60">
      <c r="A27" s="29"/>
      <c r="B27" s="43" t="s">
        <v>16</v>
      </c>
      <c r="C27" s="33">
        <v>992</v>
      </c>
      <c r="D27" s="41" t="s">
        <v>94</v>
      </c>
      <c r="E27" s="41" t="s">
        <v>98</v>
      </c>
      <c r="F27" s="34" t="s">
        <v>19</v>
      </c>
      <c r="G27" s="34">
        <v>100</v>
      </c>
      <c r="H27" s="42">
        <f>707.6+281.4</f>
        <v>989</v>
      </c>
      <c r="I27" s="20"/>
      <c r="J27" s="23"/>
      <c r="K27" s="24">
        <v>281.39999999999998</v>
      </c>
    </row>
    <row r="28" spans="1:11" ht="30.75">
      <c r="A28" s="29"/>
      <c r="B28" s="40" t="s">
        <v>20</v>
      </c>
      <c r="C28" s="33">
        <v>992</v>
      </c>
      <c r="D28" s="41" t="s">
        <v>94</v>
      </c>
      <c r="E28" s="41" t="s">
        <v>98</v>
      </c>
      <c r="F28" s="34" t="s">
        <v>19</v>
      </c>
      <c r="G28" s="34">
        <v>200</v>
      </c>
      <c r="H28" s="42">
        <f>1196.2-718-20</f>
        <v>458.20000000000005</v>
      </c>
      <c r="I28" s="20"/>
      <c r="J28" s="23"/>
      <c r="K28" s="24">
        <f>-718-20</f>
        <v>-738</v>
      </c>
    </row>
    <row r="29" spans="1:11">
      <c r="A29" s="29"/>
      <c r="B29" s="40" t="s">
        <v>21</v>
      </c>
      <c r="C29" s="33">
        <v>992</v>
      </c>
      <c r="D29" s="41" t="s">
        <v>94</v>
      </c>
      <c r="E29" s="41" t="s">
        <v>98</v>
      </c>
      <c r="F29" s="34" t="s">
        <v>19</v>
      </c>
      <c r="G29" s="34">
        <v>800</v>
      </c>
      <c r="H29" s="42">
        <v>117</v>
      </c>
      <c r="I29" s="20"/>
      <c r="J29" s="23"/>
    </row>
    <row r="30" spans="1:11" ht="30.75">
      <c r="A30" s="29"/>
      <c r="B30" s="40" t="s">
        <v>24</v>
      </c>
      <c r="C30" s="33">
        <v>992</v>
      </c>
      <c r="D30" s="41" t="s">
        <v>94</v>
      </c>
      <c r="E30" s="41" t="s">
        <v>98</v>
      </c>
      <c r="F30" s="34" t="s">
        <v>26</v>
      </c>
      <c r="G30" s="34"/>
      <c r="H30" s="42">
        <v>0.2</v>
      </c>
      <c r="I30" s="20"/>
      <c r="J30" s="23"/>
    </row>
    <row r="31" spans="1:11">
      <c r="A31" s="29"/>
      <c r="B31" s="40" t="s">
        <v>25</v>
      </c>
      <c r="C31" s="33">
        <v>992</v>
      </c>
      <c r="D31" s="41" t="s">
        <v>94</v>
      </c>
      <c r="E31" s="41" t="s">
        <v>98</v>
      </c>
      <c r="F31" s="34" t="s">
        <v>26</v>
      </c>
      <c r="G31" s="34">
        <v>500</v>
      </c>
      <c r="H31" s="42">
        <v>0.2</v>
      </c>
      <c r="I31" s="20"/>
      <c r="J31" s="23"/>
    </row>
    <row r="32" spans="1:11">
      <c r="A32" s="29"/>
      <c r="B32" s="40" t="s">
        <v>33</v>
      </c>
      <c r="C32" s="33">
        <v>992</v>
      </c>
      <c r="D32" s="41" t="s">
        <v>94</v>
      </c>
      <c r="E32" s="41" t="s">
        <v>98</v>
      </c>
      <c r="F32" s="34" t="s">
        <v>34</v>
      </c>
      <c r="G32" s="34"/>
      <c r="H32" s="42">
        <v>128.80000000000001</v>
      </c>
      <c r="I32" s="20"/>
      <c r="J32" s="23"/>
    </row>
    <row r="33" spans="1:11">
      <c r="A33" s="29"/>
      <c r="B33" s="40" t="s">
        <v>66</v>
      </c>
      <c r="C33" s="33">
        <v>992</v>
      </c>
      <c r="D33" s="41" t="s">
        <v>94</v>
      </c>
      <c r="E33" s="41" t="s">
        <v>98</v>
      </c>
      <c r="F33" s="34" t="s">
        <v>59</v>
      </c>
      <c r="G33" s="34"/>
      <c r="H33" s="42">
        <v>128.80000000000001</v>
      </c>
      <c r="I33" s="20"/>
      <c r="J33" s="23"/>
    </row>
    <row r="34" spans="1:11">
      <c r="A34" s="29"/>
      <c r="B34" s="40" t="s">
        <v>60</v>
      </c>
      <c r="C34" s="33">
        <v>992</v>
      </c>
      <c r="D34" s="41" t="s">
        <v>94</v>
      </c>
      <c r="E34" s="41" t="s">
        <v>98</v>
      </c>
      <c r="F34" s="34" t="s">
        <v>61</v>
      </c>
      <c r="G34" s="34"/>
      <c r="H34" s="42">
        <v>128.80000000000001</v>
      </c>
      <c r="I34" s="20"/>
      <c r="J34" s="23"/>
    </row>
    <row r="35" spans="1:11" ht="30.75">
      <c r="A35" s="29"/>
      <c r="B35" s="40" t="s">
        <v>121</v>
      </c>
      <c r="C35" s="33">
        <v>992</v>
      </c>
      <c r="D35" s="41" t="s">
        <v>94</v>
      </c>
      <c r="E35" s="41" t="s">
        <v>98</v>
      </c>
      <c r="F35" s="34" t="s">
        <v>123</v>
      </c>
      <c r="G35" s="34"/>
      <c r="H35" s="42">
        <f>H36</f>
        <v>125</v>
      </c>
      <c r="I35" s="20"/>
      <c r="J35" s="23"/>
    </row>
    <row r="36" spans="1:11" ht="30.75">
      <c r="A36" s="29"/>
      <c r="B36" s="40" t="s">
        <v>20</v>
      </c>
      <c r="C36" s="33">
        <v>992</v>
      </c>
      <c r="D36" s="41" t="s">
        <v>94</v>
      </c>
      <c r="E36" s="41" t="s">
        <v>98</v>
      </c>
      <c r="F36" s="34" t="s">
        <v>123</v>
      </c>
      <c r="G36" s="34">
        <v>200</v>
      </c>
      <c r="H36" s="42">
        <f>25+100</f>
        <v>125</v>
      </c>
      <c r="I36" s="20"/>
      <c r="J36" s="23"/>
      <c r="K36" s="24">
        <v>100</v>
      </c>
    </row>
    <row r="37" spans="1:11" hidden="1">
      <c r="A37" s="29"/>
      <c r="B37" s="40" t="s">
        <v>122</v>
      </c>
      <c r="C37" s="33">
        <v>992</v>
      </c>
      <c r="D37" s="41" t="s">
        <v>94</v>
      </c>
      <c r="E37" s="41" t="s">
        <v>98</v>
      </c>
      <c r="F37" s="34" t="s">
        <v>124</v>
      </c>
      <c r="G37" s="34"/>
      <c r="H37" s="42"/>
      <c r="I37" s="20"/>
      <c r="J37" s="23"/>
    </row>
    <row r="38" spans="1:11" ht="30.75" hidden="1">
      <c r="A38" s="29"/>
      <c r="B38" s="40" t="s">
        <v>20</v>
      </c>
      <c r="C38" s="33">
        <v>992</v>
      </c>
      <c r="D38" s="41" t="s">
        <v>94</v>
      </c>
      <c r="E38" s="41" t="s">
        <v>98</v>
      </c>
      <c r="F38" s="34" t="s">
        <v>124</v>
      </c>
      <c r="G38" s="34">
        <v>200</v>
      </c>
      <c r="H38" s="42"/>
      <c r="I38" s="20"/>
      <c r="J38" s="23"/>
      <c r="K38" s="24">
        <v>-100</v>
      </c>
    </row>
    <row r="39" spans="1:11" ht="45.75">
      <c r="A39" s="29"/>
      <c r="B39" s="40" t="s">
        <v>64</v>
      </c>
      <c r="C39" s="33">
        <v>992</v>
      </c>
      <c r="D39" s="41" t="s">
        <v>94</v>
      </c>
      <c r="E39" s="41" t="s">
        <v>98</v>
      </c>
      <c r="F39" s="34" t="s">
        <v>65</v>
      </c>
      <c r="G39" s="34"/>
      <c r="H39" s="42">
        <v>3.8</v>
      </c>
      <c r="I39" s="20"/>
      <c r="J39" s="23"/>
    </row>
    <row r="40" spans="1:11" ht="30.75">
      <c r="A40" s="29"/>
      <c r="B40" s="40" t="s">
        <v>20</v>
      </c>
      <c r="C40" s="33">
        <v>992</v>
      </c>
      <c r="D40" s="41" t="s">
        <v>94</v>
      </c>
      <c r="E40" s="41" t="s">
        <v>98</v>
      </c>
      <c r="F40" s="34" t="s">
        <v>65</v>
      </c>
      <c r="G40" s="34">
        <v>200</v>
      </c>
      <c r="H40" s="42">
        <v>3.8</v>
      </c>
      <c r="I40" s="20"/>
      <c r="J40" s="23"/>
    </row>
    <row r="41" spans="1:11" s="14" customFormat="1">
      <c r="A41" s="29"/>
      <c r="B41" s="40" t="s">
        <v>173</v>
      </c>
      <c r="C41" s="33">
        <v>992</v>
      </c>
      <c r="D41" s="41" t="s">
        <v>94</v>
      </c>
      <c r="E41" s="41" t="s">
        <v>172</v>
      </c>
      <c r="F41" s="34"/>
      <c r="G41" s="34"/>
      <c r="H41" s="42">
        <f>H42</f>
        <v>88.1</v>
      </c>
      <c r="I41" s="20"/>
      <c r="J41" s="23"/>
      <c r="K41" s="24"/>
    </row>
    <row r="42" spans="1:11" s="14" customFormat="1">
      <c r="A42" s="29"/>
      <c r="B42" s="40" t="s">
        <v>175</v>
      </c>
      <c r="C42" s="33">
        <v>992</v>
      </c>
      <c r="D42" s="41" t="s">
        <v>94</v>
      </c>
      <c r="E42" s="41" t="s">
        <v>172</v>
      </c>
      <c r="F42" s="34" t="s">
        <v>174</v>
      </c>
      <c r="G42" s="34"/>
      <c r="H42" s="42">
        <f>H43</f>
        <v>88.1</v>
      </c>
      <c r="I42" s="20"/>
      <c r="J42" s="23"/>
      <c r="K42" s="24"/>
    </row>
    <row r="43" spans="1:11" s="14" customFormat="1">
      <c r="A43" s="29"/>
      <c r="B43" s="40" t="s">
        <v>211</v>
      </c>
      <c r="C43" s="33">
        <v>992</v>
      </c>
      <c r="D43" s="41" t="s">
        <v>94</v>
      </c>
      <c r="E43" s="41" t="s">
        <v>172</v>
      </c>
      <c r="F43" s="34" t="s">
        <v>174</v>
      </c>
      <c r="G43" s="34">
        <v>800</v>
      </c>
      <c r="H43" s="42">
        <v>88.1</v>
      </c>
      <c r="I43" s="20"/>
      <c r="J43" s="23"/>
      <c r="K43" s="24">
        <v>88.1</v>
      </c>
    </row>
    <row r="44" spans="1:11" ht="30.75">
      <c r="A44" s="29"/>
      <c r="B44" s="40" t="s">
        <v>10</v>
      </c>
      <c r="C44" s="33">
        <v>992</v>
      </c>
      <c r="D44" s="41" t="s">
        <v>94</v>
      </c>
      <c r="E44" s="41">
        <v>11</v>
      </c>
      <c r="F44" s="34" t="s">
        <v>11</v>
      </c>
      <c r="G44" s="34"/>
      <c r="H44" s="42">
        <v>1</v>
      </c>
      <c r="I44" s="20"/>
      <c r="J44" s="23"/>
    </row>
    <row r="45" spans="1:11" ht="30.75">
      <c r="A45" s="29"/>
      <c r="B45" s="40" t="s">
        <v>17</v>
      </c>
      <c r="C45" s="33">
        <v>992</v>
      </c>
      <c r="D45" s="41" t="s">
        <v>94</v>
      </c>
      <c r="E45" s="41">
        <v>11</v>
      </c>
      <c r="F45" s="34" t="s">
        <v>18</v>
      </c>
      <c r="G45" s="34"/>
      <c r="H45" s="42">
        <v>1</v>
      </c>
      <c r="I45" s="20"/>
      <c r="J45" s="23"/>
    </row>
    <row r="46" spans="1:11" ht="30.75">
      <c r="A46" s="29"/>
      <c r="B46" s="40" t="s">
        <v>22</v>
      </c>
      <c r="C46" s="33">
        <v>992</v>
      </c>
      <c r="D46" s="41" t="s">
        <v>94</v>
      </c>
      <c r="E46" s="41">
        <v>11</v>
      </c>
      <c r="F46" s="34" t="s">
        <v>23</v>
      </c>
      <c r="G46" s="34"/>
      <c r="H46" s="42">
        <v>1</v>
      </c>
      <c r="I46" s="20"/>
      <c r="J46" s="23"/>
    </row>
    <row r="47" spans="1:11">
      <c r="A47" s="29"/>
      <c r="B47" s="40" t="s">
        <v>21</v>
      </c>
      <c r="C47" s="33">
        <v>992</v>
      </c>
      <c r="D47" s="41" t="s">
        <v>94</v>
      </c>
      <c r="E47" s="41">
        <v>11</v>
      </c>
      <c r="F47" s="34" t="s">
        <v>23</v>
      </c>
      <c r="G47" s="34">
        <v>800</v>
      </c>
      <c r="H47" s="42">
        <v>1</v>
      </c>
      <c r="I47" s="20"/>
      <c r="J47" s="23"/>
    </row>
    <row r="48" spans="1:11">
      <c r="A48" s="29"/>
      <c r="B48" s="40" t="s">
        <v>74</v>
      </c>
      <c r="C48" s="33">
        <v>992</v>
      </c>
      <c r="D48" s="41" t="s">
        <v>97</v>
      </c>
      <c r="E48" s="41" t="s">
        <v>95</v>
      </c>
      <c r="F48" s="34"/>
      <c r="G48" s="34"/>
      <c r="H48" s="42">
        <v>141.80000000000001</v>
      </c>
      <c r="I48" s="20"/>
      <c r="J48" s="23"/>
    </row>
    <row r="49" spans="1:10">
      <c r="A49" s="29"/>
      <c r="B49" s="40" t="s">
        <v>75</v>
      </c>
      <c r="C49" s="33">
        <v>992</v>
      </c>
      <c r="D49" s="41" t="s">
        <v>97</v>
      </c>
      <c r="E49" s="41" t="s">
        <v>93</v>
      </c>
      <c r="F49" s="34"/>
      <c r="G49" s="34"/>
      <c r="H49" s="42">
        <v>141.80000000000001</v>
      </c>
      <c r="I49" s="20"/>
      <c r="J49" s="23"/>
    </row>
    <row r="50" spans="1:10">
      <c r="A50" s="29"/>
      <c r="B50" s="40" t="s">
        <v>33</v>
      </c>
      <c r="C50" s="33">
        <v>992</v>
      </c>
      <c r="D50" s="41" t="s">
        <v>97</v>
      </c>
      <c r="E50" s="41" t="s">
        <v>93</v>
      </c>
      <c r="F50" s="34" t="s">
        <v>34</v>
      </c>
      <c r="G50" s="34"/>
      <c r="H50" s="42">
        <v>141.80000000000001</v>
      </c>
      <c r="I50" s="20"/>
      <c r="J50" s="23"/>
    </row>
    <row r="51" spans="1:10">
      <c r="A51" s="29"/>
      <c r="B51" s="40" t="s">
        <v>66</v>
      </c>
      <c r="C51" s="33">
        <v>992</v>
      </c>
      <c r="D51" s="41" t="s">
        <v>97</v>
      </c>
      <c r="E51" s="41" t="s">
        <v>93</v>
      </c>
      <c r="F51" s="34" t="s">
        <v>59</v>
      </c>
      <c r="G51" s="34"/>
      <c r="H51" s="42">
        <v>141.80000000000001</v>
      </c>
      <c r="I51" s="20"/>
      <c r="J51" s="23"/>
    </row>
    <row r="52" spans="1:10">
      <c r="A52" s="29"/>
      <c r="B52" s="40" t="s">
        <v>60</v>
      </c>
      <c r="C52" s="33">
        <v>992</v>
      </c>
      <c r="D52" s="41" t="s">
        <v>97</v>
      </c>
      <c r="E52" s="41" t="s">
        <v>93</v>
      </c>
      <c r="F52" s="34" t="s">
        <v>61</v>
      </c>
      <c r="G52" s="34"/>
      <c r="H52" s="42">
        <v>141.80000000000001</v>
      </c>
      <c r="I52" s="20"/>
      <c r="J52" s="23"/>
    </row>
    <row r="53" spans="1:10" ht="30.75">
      <c r="A53" s="29"/>
      <c r="B53" s="40" t="s">
        <v>62</v>
      </c>
      <c r="C53" s="33">
        <v>992</v>
      </c>
      <c r="D53" s="41" t="s">
        <v>97</v>
      </c>
      <c r="E53" s="41" t="s">
        <v>93</v>
      </c>
      <c r="F53" s="34" t="s">
        <v>63</v>
      </c>
      <c r="G53" s="34"/>
      <c r="H53" s="42">
        <v>141.80000000000001</v>
      </c>
      <c r="I53" s="20"/>
      <c r="J53" s="23"/>
    </row>
    <row r="54" spans="1:10" ht="60">
      <c r="A54" s="29"/>
      <c r="B54" s="46" t="s">
        <v>16</v>
      </c>
      <c r="C54" s="33">
        <v>992</v>
      </c>
      <c r="D54" s="41" t="s">
        <v>97</v>
      </c>
      <c r="E54" s="41" t="s">
        <v>93</v>
      </c>
      <c r="F54" s="34" t="s">
        <v>63</v>
      </c>
      <c r="G54" s="34">
        <v>100</v>
      </c>
      <c r="H54" s="42">
        <v>141.80000000000001</v>
      </c>
      <c r="I54" s="20"/>
      <c r="J54" s="23"/>
    </row>
    <row r="55" spans="1:10" ht="30.75">
      <c r="A55" s="29"/>
      <c r="B55" s="40" t="s">
        <v>76</v>
      </c>
      <c r="C55" s="33">
        <v>992</v>
      </c>
      <c r="D55" s="41" t="s">
        <v>93</v>
      </c>
      <c r="E55" s="41" t="s">
        <v>95</v>
      </c>
      <c r="F55" s="34"/>
      <c r="G55" s="34"/>
      <c r="H55" s="42">
        <v>11</v>
      </c>
      <c r="I55" s="20"/>
      <c r="J55" s="23"/>
    </row>
    <row r="56" spans="1:10" ht="45.75">
      <c r="A56" s="29"/>
      <c r="B56" s="40" t="s">
        <v>77</v>
      </c>
      <c r="C56" s="33">
        <v>992</v>
      </c>
      <c r="D56" s="41" t="s">
        <v>93</v>
      </c>
      <c r="E56" s="41">
        <v>10</v>
      </c>
      <c r="F56" s="34"/>
      <c r="G56" s="34"/>
      <c r="H56" s="42">
        <v>11</v>
      </c>
      <c r="I56" s="20"/>
      <c r="J56" s="23"/>
    </row>
    <row r="57" spans="1:10" ht="31.9" customHeight="1">
      <c r="A57" s="29"/>
      <c r="B57" s="40" t="s">
        <v>33</v>
      </c>
      <c r="C57" s="33">
        <v>992</v>
      </c>
      <c r="D57" s="41" t="s">
        <v>93</v>
      </c>
      <c r="E57" s="41">
        <v>10</v>
      </c>
      <c r="F57" s="34" t="s">
        <v>34</v>
      </c>
      <c r="G57" s="34"/>
      <c r="H57" s="42">
        <v>11</v>
      </c>
      <c r="I57" s="20"/>
      <c r="J57" s="23"/>
    </row>
    <row r="58" spans="1:10" ht="45">
      <c r="A58" s="29"/>
      <c r="B58" s="43" t="s">
        <v>92</v>
      </c>
      <c r="C58" s="33">
        <v>992</v>
      </c>
      <c r="D58" s="41" t="s">
        <v>93</v>
      </c>
      <c r="E58" s="41">
        <v>10</v>
      </c>
      <c r="F58" s="34" t="s">
        <v>59</v>
      </c>
      <c r="G58" s="34"/>
      <c r="H58" s="42">
        <v>11</v>
      </c>
      <c r="I58" s="20"/>
      <c r="J58" s="23"/>
    </row>
    <row r="59" spans="1:10">
      <c r="A59" s="29"/>
      <c r="B59" s="40" t="s">
        <v>60</v>
      </c>
      <c r="C59" s="33">
        <v>992</v>
      </c>
      <c r="D59" s="41" t="s">
        <v>93</v>
      </c>
      <c r="E59" s="41">
        <v>10</v>
      </c>
      <c r="F59" s="34" t="s">
        <v>61</v>
      </c>
      <c r="G59" s="34"/>
      <c r="H59" s="42">
        <v>11</v>
      </c>
      <c r="I59" s="20"/>
      <c r="J59" s="23"/>
    </row>
    <row r="60" spans="1:10" ht="45.75">
      <c r="A60" s="29"/>
      <c r="B60" s="40" t="s">
        <v>91</v>
      </c>
      <c r="C60" s="33">
        <v>992</v>
      </c>
      <c r="D60" s="41" t="s">
        <v>93</v>
      </c>
      <c r="E60" s="41">
        <v>10</v>
      </c>
      <c r="F60" s="34" t="s">
        <v>90</v>
      </c>
      <c r="G60" s="34"/>
      <c r="H60" s="42">
        <v>11</v>
      </c>
      <c r="I60" s="20"/>
      <c r="J60" s="23"/>
    </row>
    <row r="61" spans="1:10" ht="30.75">
      <c r="A61" s="29"/>
      <c r="B61" s="40" t="s">
        <v>20</v>
      </c>
      <c r="C61" s="33">
        <v>992</v>
      </c>
      <c r="D61" s="41" t="s">
        <v>93</v>
      </c>
      <c r="E61" s="41">
        <v>10</v>
      </c>
      <c r="F61" s="34" t="s">
        <v>90</v>
      </c>
      <c r="G61" s="34">
        <v>200</v>
      </c>
      <c r="H61" s="42">
        <v>11</v>
      </c>
      <c r="I61" s="20"/>
      <c r="J61" s="23"/>
    </row>
    <row r="62" spans="1:10">
      <c r="A62" s="47"/>
      <c r="B62" s="40" t="s">
        <v>78</v>
      </c>
      <c r="C62" s="33">
        <v>992</v>
      </c>
      <c r="D62" s="41" t="s">
        <v>98</v>
      </c>
      <c r="E62" s="41" t="s">
        <v>95</v>
      </c>
      <c r="F62" s="34"/>
      <c r="G62" s="34"/>
      <c r="H62" s="42">
        <f>H63</f>
        <v>1846.7</v>
      </c>
      <c r="I62" s="20"/>
      <c r="J62" s="23"/>
    </row>
    <row r="63" spans="1:10">
      <c r="A63" s="47"/>
      <c r="B63" s="40" t="s">
        <v>79</v>
      </c>
      <c r="C63" s="33">
        <v>992</v>
      </c>
      <c r="D63" s="41" t="s">
        <v>98</v>
      </c>
      <c r="E63" s="41" t="s">
        <v>99</v>
      </c>
      <c r="F63" s="34"/>
      <c r="G63" s="34"/>
      <c r="H63" s="42">
        <v>1846.7</v>
      </c>
      <c r="I63" s="20"/>
      <c r="J63" s="23"/>
    </row>
    <row r="64" spans="1:10">
      <c r="A64" s="47"/>
      <c r="B64" s="40" t="s">
        <v>87</v>
      </c>
      <c r="C64" s="33">
        <v>992</v>
      </c>
      <c r="D64" s="41" t="s">
        <v>98</v>
      </c>
      <c r="E64" s="41" t="s">
        <v>99</v>
      </c>
      <c r="F64" s="34" t="s">
        <v>34</v>
      </c>
      <c r="G64" s="34"/>
      <c r="H64" s="42">
        <v>1846.7</v>
      </c>
      <c r="I64" s="20"/>
      <c r="J64" s="23"/>
    </row>
    <row r="65" spans="1:11">
      <c r="A65" s="47"/>
      <c r="B65" s="40" t="s">
        <v>35</v>
      </c>
      <c r="C65" s="33">
        <v>992</v>
      </c>
      <c r="D65" s="41" t="s">
        <v>98</v>
      </c>
      <c r="E65" s="41" t="s">
        <v>99</v>
      </c>
      <c r="F65" s="34" t="s">
        <v>36</v>
      </c>
      <c r="G65" s="34"/>
      <c r="H65" s="42">
        <v>1846.7</v>
      </c>
      <c r="I65" s="20"/>
      <c r="J65" s="23"/>
    </row>
    <row r="66" spans="1:11">
      <c r="A66" s="47"/>
      <c r="B66" s="40" t="s">
        <v>37</v>
      </c>
      <c r="C66" s="33">
        <v>992</v>
      </c>
      <c r="D66" s="41" t="s">
        <v>98</v>
      </c>
      <c r="E66" s="41" t="s">
        <v>99</v>
      </c>
      <c r="F66" s="34" t="s">
        <v>38</v>
      </c>
      <c r="G66" s="34"/>
      <c r="H66" s="42">
        <v>1846.7</v>
      </c>
      <c r="I66" s="20"/>
      <c r="J66" s="23"/>
    </row>
    <row r="67" spans="1:11">
      <c r="A67" s="47"/>
      <c r="B67" s="40" t="s">
        <v>39</v>
      </c>
      <c r="C67" s="33">
        <v>992</v>
      </c>
      <c r="D67" s="41" t="s">
        <v>98</v>
      </c>
      <c r="E67" s="41" t="s">
        <v>99</v>
      </c>
      <c r="F67" s="34" t="s">
        <v>40</v>
      </c>
      <c r="G67" s="34"/>
      <c r="H67" s="42">
        <v>1846.7</v>
      </c>
      <c r="I67" s="20"/>
      <c r="J67" s="23"/>
    </row>
    <row r="68" spans="1:11" ht="30.75">
      <c r="A68" s="47"/>
      <c r="B68" s="40" t="s">
        <v>20</v>
      </c>
      <c r="C68" s="33">
        <v>992</v>
      </c>
      <c r="D68" s="41" t="s">
        <v>98</v>
      </c>
      <c r="E68" s="41" t="s">
        <v>99</v>
      </c>
      <c r="F68" s="34" t="s">
        <v>40</v>
      </c>
      <c r="G68" s="34">
        <v>200</v>
      </c>
      <c r="H68" s="42">
        <v>1846.7</v>
      </c>
      <c r="I68" s="20"/>
      <c r="J68" s="23"/>
    </row>
    <row r="69" spans="1:11">
      <c r="A69" s="31"/>
      <c r="B69" s="40" t="s">
        <v>80</v>
      </c>
      <c r="C69" s="33">
        <v>992</v>
      </c>
      <c r="D69" s="41" t="s">
        <v>100</v>
      </c>
      <c r="E69" s="41" t="s">
        <v>95</v>
      </c>
      <c r="F69" s="45"/>
      <c r="G69" s="45"/>
      <c r="H69" s="42">
        <f>H70</f>
        <v>483.6</v>
      </c>
      <c r="I69" s="20"/>
      <c r="J69" s="23"/>
    </row>
    <row r="70" spans="1:11">
      <c r="A70" s="31"/>
      <c r="B70" s="40" t="s">
        <v>81</v>
      </c>
      <c r="C70" s="33">
        <v>992</v>
      </c>
      <c r="D70" s="41" t="s">
        <v>100</v>
      </c>
      <c r="E70" s="41" t="s">
        <v>93</v>
      </c>
      <c r="F70" s="34"/>
      <c r="G70" s="34"/>
      <c r="H70" s="42">
        <f>H71</f>
        <v>483.6</v>
      </c>
      <c r="I70" s="20"/>
      <c r="J70" s="23"/>
    </row>
    <row r="71" spans="1:11">
      <c r="A71" s="31"/>
      <c r="B71" s="40" t="s">
        <v>87</v>
      </c>
      <c r="C71" s="33">
        <v>992</v>
      </c>
      <c r="D71" s="41" t="s">
        <v>100</v>
      </c>
      <c r="E71" s="41" t="s">
        <v>93</v>
      </c>
      <c r="F71" s="34" t="s">
        <v>34</v>
      </c>
      <c r="G71" s="34"/>
      <c r="H71" s="42">
        <f>H72</f>
        <v>483.6</v>
      </c>
      <c r="I71" s="20"/>
      <c r="J71" s="23"/>
    </row>
    <row r="72" spans="1:11" ht="17.25" customHeight="1">
      <c r="A72" s="31"/>
      <c r="B72" s="40" t="s">
        <v>41</v>
      </c>
      <c r="C72" s="33">
        <v>992</v>
      </c>
      <c r="D72" s="41" t="s">
        <v>100</v>
      </c>
      <c r="E72" s="41" t="s">
        <v>93</v>
      </c>
      <c r="F72" s="34" t="s">
        <v>42</v>
      </c>
      <c r="G72" s="34"/>
      <c r="H72" s="42">
        <f>H73</f>
        <v>483.6</v>
      </c>
      <c r="I72" s="20"/>
      <c r="J72" s="23"/>
    </row>
    <row r="73" spans="1:11" ht="30.75">
      <c r="A73" s="29"/>
      <c r="B73" s="40" t="s">
        <v>43</v>
      </c>
      <c r="C73" s="33">
        <v>992</v>
      </c>
      <c r="D73" s="41" t="s">
        <v>100</v>
      </c>
      <c r="E73" s="41" t="s">
        <v>93</v>
      </c>
      <c r="F73" s="34" t="s">
        <v>44</v>
      </c>
      <c r="G73" s="34"/>
      <c r="H73" s="42">
        <f>H75+H76</f>
        <v>483.6</v>
      </c>
      <c r="I73" s="20"/>
      <c r="J73" s="23"/>
    </row>
    <row r="74" spans="1:11">
      <c r="A74" s="29"/>
      <c r="B74" s="40" t="s">
        <v>45</v>
      </c>
      <c r="C74" s="33">
        <v>992</v>
      </c>
      <c r="D74" s="41" t="s">
        <v>100</v>
      </c>
      <c r="E74" s="41" t="s">
        <v>93</v>
      </c>
      <c r="F74" s="34" t="s">
        <v>46</v>
      </c>
      <c r="G74" s="34"/>
      <c r="H74" s="42">
        <f>H75</f>
        <v>65</v>
      </c>
      <c r="I74" s="20"/>
      <c r="J74" s="23"/>
    </row>
    <row r="75" spans="1:11" ht="30.75">
      <c r="A75" s="29"/>
      <c r="B75" s="40" t="s">
        <v>20</v>
      </c>
      <c r="C75" s="33">
        <v>992</v>
      </c>
      <c r="D75" s="41" t="s">
        <v>100</v>
      </c>
      <c r="E75" s="41" t="s">
        <v>93</v>
      </c>
      <c r="F75" s="34" t="s">
        <v>46</v>
      </c>
      <c r="G75" s="34">
        <v>200</v>
      </c>
      <c r="H75" s="42">
        <f>114.2-49.2</f>
        <v>65</v>
      </c>
      <c r="I75" s="20"/>
      <c r="J75" s="23"/>
      <c r="K75" s="24">
        <v>-49.2</v>
      </c>
    </row>
    <row r="76" spans="1:11">
      <c r="A76" s="29"/>
      <c r="B76" s="40" t="s">
        <v>88</v>
      </c>
      <c r="C76" s="33">
        <v>992</v>
      </c>
      <c r="D76" s="41" t="s">
        <v>100</v>
      </c>
      <c r="E76" s="41" t="s">
        <v>93</v>
      </c>
      <c r="F76" s="34" t="s">
        <v>48</v>
      </c>
      <c r="G76" s="34"/>
      <c r="H76" s="42">
        <f>H77</f>
        <v>418.6</v>
      </c>
      <c r="I76" s="20"/>
      <c r="J76" s="23"/>
    </row>
    <row r="77" spans="1:11" ht="30.75">
      <c r="A77" s="29"/>
      <c r="B77" s="40" t="s">
        <v>20</v>
      </c>
      <c r="C77" s="33">
        <v>992</v>
      </c>
      <c r="D77" s="41" t="s">
        <v>100</v>
      </c>
      <c r="E77" s="41" t="s">
        <v>93</v>
      </c>
      <c r="F77" s="34" t="s">
        <v>48</v>
      </c>
      <c r="G77" s="34">
        <v>200</v>
      </c>
      <c r="H77" s="42">
        <f>522.5-103.9</f>
        <v>418.6</v>
      </c>
      <c r="I77" s="20"/>
      <c r="J77" s="23"/>
      <c r="K77" s="24">
        <v>-103.9</v>
      </c>
    </row>
    <row r="78" spans="1:11">
      <c r="A78" s="29"/>
      <c r="B78" s="40" t="s">
        <v>82</v>
      </c>
      <c r="C78" s="33">
        <v>992</v>
      </c>
      <c r="D78" s="41" t="s">
        <v>101</v>
      </c>
      <c r="E78" s="41" t="s">
        <v>95</v>
      </c>
      <c r="F78" s="34"/>
      <c r="G78" s="34"/>
      <c r="H78" s="42">
        <f>H79</f>
        <v>3102.5</v>
      </c>
      <c r="I78" s="20"/>
      <c r="J78" s="23"/>
    </row>
    <row r="79" spans="1:11">
      <c r="A79" s="29"/>
      <c r="B79" s="40" t="s">
        <v>83</v>
      </c>
      <c r="C79" s="33">
        <v>992</v>
      </c>
      <c r="D79" s="41" t="s">
        <v>101</v>
      </c>
      <c r="E79" s="41" t="s">
        <v>94</v>
      </c>
      <c r="F79" s="34"/>
      <c r="G79" s="34"/>
      <c r="H79" s="42">
        <f>H80</f>
        <v>3102.5</v>
      </c>
      <c r="I79" s="20"/>
      <c r="J79" s="23"/>
    </row>
    <row r="80" spans="1:11">
      <c r="A80" s="29"/>
      <c r="B80" s="40" t="s">
        <v>87</v>
      </c>
      <c r="C80" s="33">
        <v>992</v>
      </c>
      <c r="D80" s="41" t="s">
        <v>101</v>
      </c>
      <c r="E80" s="41" t="s">
        <v>94</v>
      </c>
      <c r="F80" s="34" t="s">
        <v>34</v>
      </c>
      <c r="G80" s="48"/>
      <c r="H80" s="42">
        <f>H81+H91</f>
        <v>3102.5</v>
      </c>
      <c r="I80" s="20"/>
      <c r="J80" s="23"/>
    </row>
    <row r="81" spans="1:11">
      <c r="A81" s="29"/>
      <c r="B81" s="40" t="s">
        <v>49</v>
      </c>
      <c r="C81" s="33">
        <v>992</v>
      </c>
      <c r="D81" s="41" t="s">
        <v>101</v>
      </c>
      <c r="E81" s="41" t="s">
        <v>94</v>
      </c>
      <c r="F81" s="34" t="s">
        <v>50</v>
      </c>
      <c r="G81" s="48"/>
      <c r="H81" s="42">
        <f>H82</f>
        <v>2861.8</v>
      </c>
      <c r="I81" s="20"/>
      <c r="J81" s="23"/>
    </row>
    <row r="82" spans="1:11">
      <c r="A82" s="29"/>
      <c r="B82" s="40" t="s">
        <v>51</v>
      </c>
      <c r="C82" s="33">
        <v>992</v>
      </c>
      <c r="D82" s="41" t="s">
        <v>101</v>
      </c>
      <c r="E82" s="41" t="s">
        <v>94</v>
      </c>
      <c r="F82" s="34" t="s">
        <v>52</v>
      </c>
      <c r="G82" s="48"/>
      <c r="H82" s="42">
        <f>H83+H89+H87</f>
        <v>2861.8</v>
      </c>
      <c r="I82" s="20"/>
      <c r="J82" s="23"/>
    </row>
    <row r="83" spans="1:11" ht="30.75">
      <c r="A83" s="29"/>
      <c r="B83" s="40" t="s">
        <v>53</v>
      </c>
      <c r="C83" s="33">
        <v>992</v>
      </c>
      <c r="D83" s="41" t="s">
        <v>101</v>
      </c>
      <c r="E83" s="41" t="s">
        <v>94</v>
      </c>
      <c r="F83" s="34" t="s">
        <v>54</v>
      </c>
      <c r="G83" s="48"/>
      <c r="H83" s="42">
        <f>H84+H85+H86</f>
        <v>1461.8</v>
      </c>
      <c r="I83" s="20"/>
      <c r="J83" s="23"/>
    </row>
    <row r="84" spans="1:11" ht="60">
      <c r="A84" s="29"/>
      <c r="B84" s="43" t="s">
        <v>16</v>
      </c>
      <c r="C84" s="33">
        <v>992</v>
      </c>
      <c r="D84" s="41" t="s">
        <v>101</v>
      </c>
      <c r="E84" s="41" t="s">
        <v>94</v>
      </c>
      <c r="F84" s="34" t="s">
        <v>54</v>
      </c>
      <c r="G84" s="34">
        <v>100</v>
      </c>
      <c r="H84" s="42">
        <f>746.5+3.4+508.9</f>
        <v>1258.8</v>
      </c>
      <c r="I84" s="20"/>
      <c r="J84" s="23">
        <v>3.4</v>
      </c>
      <c r="K84" s="24">
        <f>508.9</f>
        <v>508.9</v>
      </c>
    </row>
    <row r="85" spans="1:11" ht="30.75">
      <c r="A85" s="29"/>
      <c r="B85" s="40" t="s">
        <v>20</v>
      </c>
      <c r="C85" s="33">
        <v>992</v>
      </c>
      <c r="D85" s="41" t="s">
        <v>101</v>
      </c>
      <c r="E85" s="41" t="s">
        <v>94</v>
      </c>
      <c r="F85" s="34" t="s">
        <v>54</v>
      </c>
      <c r="G85" s="34">
        <v>200</v>
      </c>
      <c r="H85" s="42">
        <f>200</f>
        <v>200</v>
      </c>
      <c r="I85" s="20"/>
      <c r="J85" s="119"/>
    </row>
    <row r="86" spans="1:11">
      <c r="A86" s="29"/>
      <c r="B86" s="40" t="s">
        <v>21</v>
      </c>
      <c r="C86" s="33">
        <v>992</v>
      </c>
      <c r="D86" s="41" t="s">
        <v>101</v>
      </c>
      <c r="E86" s="41" t="s">
        <v>94</v>
      </c>
      <c r="F86" s="34" t="s">
        <v>54</v>
      </c>
      <c r="G86" s="34">
        <v>800</v>
      </c>
      <c r="H86" s="42">
        <v>3</v>
      </c>
      <c r="I86" s="20"/>
      <c r="J86" s="23"/>
    </row>
    <row r="87" spans="1:11" s="121" customFormat="1" ht="45.75">
      <c r="A87" s="29"/>
      <c r="B87" s="40" t="s">
        <v>209</v>
      </c>
      <c r="C87" s="33">
        <v>992</v>
      </c>
      <c r="D87" s="41" t="s">
        <v>101</v>
      </c>
      <c r="E87" s="41" t="s">
        <v>94</v>
      </c>
      <c r="F87" s="34" t="s">
        <v>208</v>
      </c>
      <c r="G87" s="34"/>
      <c r="H87" s="42">
        <f>H88</f>
        <v>1000</v>
      </c>
      <c r="I87" s="20"/>
      <c r="J87" s="23"/>
      <c r="K87" s="24"/>
    </row>
    <row r="88" spans="1:11" s="121" customFormat="1" ht="42" customHeight="1">
      <c r="A88" s="29"/>
      <c r="B88" s="40" t="s">
        <v>20</v>
      </c>
      <c r="C88" s="33">
        <v>992</v>
      </c>
      <c r="D88" s="41" t="s">
        <v>101</v>
      </c>
      <c r="E88" s="41" t="s">
        <v>94</v>
      </c>
      <c r="F88" s="34" t="s">
        <v>208</v>
      </c>
      <c r="G88" s="34">
        <v>200</v>
      </c>
      <c r="H88" s="42">
        <v>1000</v>
      </c>
      <c r="I88" s="20"/>
      <c r="J88" s="119">
        <v>1000</v>
      </c>
      <c r="K88" s="24"/>
    </row>
    <row r="89" spans="1:11" ht="30.75">
      <c r="A89" s="29"/>
      <c r="B89" s="40" t="s">
        <v>170</v>
      </c>
      <c r="C89" s="33">
        <v>992</v>
      </c>
      <c r="D89" s="41" t="s">
        <v>101</v>
      </c>
      <c r="E89" s="41" t="s">
        <v>94</v>
      </c>
      <c r="F89" s="34" t="s">
        <v>169</v>
      </c>
      <c r="G89" s="34"/>
      <c r="H89" s="42">
        <v>400</v>
      </c>
      <c r="I89" s="20"/>
      <c r="J89" s="23"/>
    </row>
    <row r="90" spans="1:11" ht="30.75">
      <c r="A90" s="29"/>
      <c r="B90" s="40" t="s">
        <v>20</v>
      </c>
      <c r="C90" s="33">
        <v>992</v>
      </c>
      <c r="D90" s="41" t="s">
        <v>101</v>
      </c>
      <c r="E90" s="41" t="s">
        <v>94</v>
      </c>
      <c r="F90" s="34" t="s">
        <v>169</v>
      </c>
      <c r="G90" s="34">
        <v>200</v>
      </c>
      <c r="H90" s="42">
        <v>400</v>
      </c>
      <c r="I90" s="20"/>
      <c r="J90" s="23"/>
    </row>
    <row r="91" spans="1:11">
      <c r="A91" s="29"/>
      <c r="B91" s="40" t="s">
        <v>55</v>
      </c>
      <c r="C91" s="33">
        <v>992</v>
      </c>
      <c r="D91" s="41" t="s">
        <v>101</v>
      </c>
      <c r="E91" s="41" t="s">
        <v>94</v>
      </c>
      <c r="F91" s="34" t="s">
        <v>56</v>
      </c>
      <c r="G91" s="48"/>
      <c r="H91" s="42">
        <f>H92</f>
        <v>240.7</v>
      </c>
      <c r="I91" s="20"/>
      <c r="J91" s="23"/>
    </row>
    <row r="92" spans="1:11">
      <c r="A92" s="29"/>
      <c r="B92" s="40" t="s">
        <v>171</v>
      </c>
      <c r="C92" s="33">
        <v>992</v>
      </c>
      <c r="D92" s="41" t="s">
        <v>101</v>
      </c>
      <c r="E92" s="41" t="s">
        <v>94</v>
      </c>
      <c r="F92" s="34" t="s">
        <v>57</v>
      </c>
      <c r="G92" s="48"/>
      <c r="H92" s="42">
        <f>H93</f>
        <v>240.7</v>
      </c>
      <c r="I92" s="20"/>
      <c r="J92" s="23"/>
    </row>
    <row r="93" spans="1:11" ht="30.75">
      <c r="A93" s="29"/>
      <c r="B93" s="40" t="s">
        <v>53</v>
      </c>
      <c r="C93" s="33">
        <v>992</v>
      </c>
      <c r="D93" s="41" t="s">
        <v>101</v>
      </c>
      <c r="E93" s="41" t="s">
        <v>94</v>
      </c>
      <c r="F93" s="34" t="s">
        <v>58</v>
      </c>
      <c r="G93" s="48"/>
      <c r="H93" s="42">
        <f>H94+H95</f>
        <v>240.7</v>
      </c>
      <c r="I93" s="20"/>
      <c r="J93" s="23"/>
    </row>
    <row r="94" spans="1:11" ht="60.75">
      <c r="A94" s="29"/>
      <c r="B94" s="40" t="s">
        <v>16</v>
      </c>
      <c r="C94" s="33">
        <v>992</v>
      </c>
      <c r="D94" s="41" t="s">
        <v>101</v>
      </c>
      <c r="E94" s="41" t="s">
        <v>94</v>
      </c>
      <c r="F94" s="34" t="s">
        <v>58</v>
      </c>
      <c r="G94" s="34">
        <v>100</v>
      </c>
      <c r="H94" s="42">
        <f>218+12.7</f>
        <v>230.7</v>
      </c>
      <c r="I94" s="20"/>
      <c r="J94" s="23"/>
      <c r="K94" s="24">
        <v>12.7</v>
      </c>
    </row>
    <row r="95" spans="1:11" ht="30.75">
      <c r="A95" s="29"/>
      <c r="B95" s="40" t="s">
        <v>20</v>
      </c>
      <c r="C95" s="33">
        <v>992</v>
      </c>
      <c r="D95" s="41" t="s">
        <v>101</v>
      </c>
      <c r="E95" s="41" t="s">
        <v>94</v>
      </c>
      <c r="F95" s="34" t="s">
        <v>58</v>
      </c>
      <c r="G95" s="34">
        <v>200</v>
      </c>
      <c r="H95" s="42">
        <v>10</v>
      </c>
      <c r="I95" s="20"/>
      <c r="J95" s="23"/>
    </row>
    <row r="96" spans="1:11">
      <c r="A96" s="20"/>
      <c r="B96" s="20"/>
      <c r="C96" s="21"/>
      <c r="D96" s="20"/>
      <c r="E96" s="20"/>
      <c r="F96" s="20"/>
      <c r="G96" s="20"/>
      <c r="H96" s="20"/>
      <c r="I96" s="20"/>
      <c r="J96" s="23"/>
    </row>
    <row r="99" spans="1:8">
      <c r="A99" s="133" t="s">
        <v>0</v>
      </c>
      <c r="B99" s="133"/>
    </row>
    <row r="100" spans="1:8">
      <c r="A100" s="24" t="s">
        <v>195</v>
      </c>
      <c r="B100" s="24"/>
      <c r="C100" s="50"/>
      <c r="D100" s="24"/>
      <c r="H100" s="24" t="s">
        <v>196</v>
      </c>
    </row>
  </sheetData>
  <mergeCells count="4">
    <mergeCell ref="G1:H1"/>
    <mergeCell ref="A99:B99"/>
    <mergeCell ref="A3:D3"/>
    <mergeCell ref="A4:H4"/>
  </mergeCells>
  <pageMargins left="1.1811023622047245" right="0.39370078740157483" top="0.78740157480314965" bottom="0.39370078740157483" header="0.31496062992125984" footer="0.31496062992125984"/>
  <pageSetup paperSize="9" scale="52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4">
    <tabColor rgb="FFFFFF00"/>
  </sheetPr>
  <dimension ref="A1:C18"/>
  <sheetViews>
    <sheetView view="pageBreakPreview" zoomScale="86" zoomScaleNormal="100" zoomScaleSheetLayoutView="86" workbookViewId="0">
      <selection activeCell="C3" sqref="C3"/>
    </sheetView>
  </sheetViews>
  <sheetFormatPr defaultRowHeight="15"/>
  <cols>
    <col min="1" max="1" width="51" customWidth="1"/>
    <col min="2" max="2" width="64.5703125" customWidth="1"/>
    <col min="3" max="3" width="36.5703125" customWidth="1"/>
  </cols>
  <sheetData>
    <row r="1" spans="1:3">
      <c r="A1" s="127"/>
      <c r="B1" s="127"/>
      <c r="C1" s="127"/>
    </row>
    <row r="2" spans="1:3" ht="225">
      <c r="A2" s="116"/>
      <c r="B2" s="116"/>
      <c r="C2" s="117" t="s">
        <v>207</v>
      </c>
    </row>
    <row r="3" spans="1:3" ht="18.75">
      <c r="A3" s="6"/>
    </row>
    <row r="4" spans="1:3" ht="25.5">
      <c r="A4" s="138" t="s">
        <v>129</v>
      </c>
      <c r="B4" s="138"/>
      <c r="C4" s="138"/>
    </row>
    <row r="5" spans="1:3" ht="18.75">
      <c r="A5" s="1"/>
      <c r="B5" s="1"/>
      <c r="C5" s="2" t="s">
        <v>1</v>
      </c>
    </row>
    <row r="6" spans="1:3" ht="56.25">
      <c r="A6" s="3" t="s">
        <v>102</v>
      </c>
      <c r="B6" s="4" t="s">
        <v>103</v>
      </c>
      <c r="C6" s="3" t="s">
        <v>8</v>
      </c>
    </row>
    <row r="7" spans="1:3" ht="37.5">
      <c r="A7" s="110" t="s">
        <v>131</v>
      </c>
      <c r="B7" s="111" t="s">
        <v>132</v>
      </c>
      <c r="C7" s="113">
        <f>C9</f>
        <v>2411.1999999999998</v>
      </c>
    </row>
    <row r="8" spans="1:3" ht="33" customHeight="1">
      <c r="A8" s="112"/>
      <c r="B8" s="9" t="s">
        <v>120</v>
      </c>
      <c r="C8" s="114"/>
    </row>
    <row r="9" spans="1:3" ht="32.25" customHeight="1">
      <c r="A9" s="110" t="s">
        <v>104</v>
      </c>
      <c r="B9" s="10" t="s">
        <v>105</v>
      </c>
      <c r="C9" s="114">
        <f>C13-C10</f>
        <v>2411.1999999999998</v>
      </c>
    </row>
    <row r="10" spans="1:3" ht="18.75">
      <c r="A10" s="110" t="s">
        <v>106</v>
      </c>
      <c r="B10" s="10" t="s">
        <v>107</v>
      </c>
      <c r="C10" s="114">
        <f>C11</f>
        <v>6394.7</v>
      </c>
    </row>
    <row r="11" spans="1:3" ht="36.75" customHeight="1">
      <c r="A11" s="110" t="s">
        <v>108</v>
      </c>
      <c r="B11" s="10" t="s">
        <v>109</v>
      </c>
      <c r="C11" s="114">
        <f>C12</f>
        <v>6394.7</v>
      </c>
    </row>
    <row r="12" spans="1:3" ht="44.25" customHeight="1">
      <c r="A12" s="110" t="s">
        <v>110</v>
      </c>
      <c r="B12" s="10" t="s">
        <v>111</v>
      </c>
      <c r="C12" s="114">
        <v>6394.7</v>
      </c>
    </row>
    <row r="13" spans="1:3" ht="48.75" customHeight="1">
      <c r="A13" s="110" t="s">
        <v>112</v>
      </c>
      <c r="B13" s="10" t="s">
        <v>113</v>
      </c>
      <c r="C13" s="114">
        <f>C14</f>
        <v>8805.9</v>
      </c>
    </row>
    <row r="14" spans="1:3" ht="18.75">
      <c r="A14" s="110" t="s">
        <v>114</v>
      </c>
      <c r="B14" s="10" t="s">
        <v>115</v>
      </c>
      <c r="C14" s="114">
        <f>C15</f>
        <v>8805.9</v>
      </c>
    </row>
    <row r="15" spans="1:3" ht="37.5">
      <c r="A15" s="110" t="s">
        <v>116</v>
      </c>
      <c r="B15" s="10" t="s">
        <v>117</v>
      </c>
      <c r="C15" s="114">
        <v>8805.9</v>
      </c>
    </row>
    <row r="16" spans="1:3" ht="18.75">
      <c r="A16" s="7"/>
      <c r="B16" s="1"/>
      <c r="C16" s="1"/>
    </row>
    <row r="17" spans="1:3" ht="18.75">
      <c r="A17" s="7" t="s">
        <v>0</v>
      </c>
      <c r="B17" s="1"/>
      <c r="C17" s="1"/>
    </row>
    <row r="18" spans="1:3" ht="18.75">
      <c r="A18" s="122" t="s">
        <v>201</v>
      </c>
      <c r="B18" s="122"/>
      <c r="C18" s="122"/>
    </row>
  </sheetData>
  <mergeCells count="3">
    <mergeCell ref="A18:C18"/>
    <mergeCell ref="A1:C1"/>
    <mergeCell ref="A4:C4"/>
  </mergeCells>
  <pageMargins left="1.1811023622047245" right="0.39370078740157483" top="0.78740157480314965" bottom="0.39370078740157483" header="0.31496062992125984" footer="0.31496062992125984"/>
  <pageSetup paperSize="9" scale="5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Приложение 1 </vt:lpstr>
      <vt:lpstr> Приложение 2</vt:lpstr>
      <vt:lpstr>!Приложение 3</vt:lpstr>
      <vt:lpstr>Приложение 4</vt:lpstr>
      <vt:lpstr>Приложение 5</vt:lpstr>
      <vt:lpstr> Приложение 6</vt:lpstr>
      <vt:lpstr>' Приложение 2'!Заголовки_для_печати</vt:lpstr>
      <vt:lpstr>' Приложение 6'!Заголовки_для_печати</vt:lpstr>
      <vt:lpstr>'!Приложение 3'!Заголовки_для_печати</vt:lpstr>
      <vt:lpstr>'Приложение 1 '!Заголовки_для_печати</vt:lpstr>
      <vt:lpstr>'Приложение 4'!Заголовки_для_печати</vt:lpstr>
      <vt:lpstr>'Приложение 5'!Заголовки_для_печати</vt:lpstr>
      <vt:lpstr>' Приложение 2'!Область_печати</vt:lpstr>
      <vt:lpstr>'!Приложение 3'!Область_печати</vt:lpstr>
      <vt:lpstr>'Приложение 1 '!Область_печати</vt:lpstr>
      <vt:lpstr>'Приложение 4'!Область_печати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2024-06-06T13:37:51Z</dcterms:modified>
</cp:coreProperties>
</file>