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-120" yWindow="-120" windowWidth="24240" windowHeight="13740" tabRatio="805" activeTab="5"/>
  </bookViews>
  <sheets>
    <sheet name="Приложение 1 " sheetId="21" r:id="rId1"/>
    <sheet name="Приложение 2" sheetId="22" r:id="rId2"/>
    <sheet name="!Приложение 3" sheetId="12" r:id="rId3"/>
    <sheet name="Приложение 4" sheetId="13" r:id="rId4"/>
    <sheet name="Приложение 5" sheetId="14" r:id="rId5"/>
    <sheet name=" Приложение 6" sheetId="20" r:id="rId6"/>
  </sheets>
  <definedNames>
    <definedName name="_Hlk514759394" localSheetId="4">'Приложение 5'!#REF!</definedName>
    <definedName name="_xlnm.Print_Titles" localSheetId="5">' Приложение 6'!$6:$6</definedName>
    <definedName name="_xlnm.Print_Titles" localSheetId="2">'!Приложение 3'!$7:$8</definedName>
    <definedName name="_xlnm.Print_Titles" localSheetId="0">'Приложение 1 '!$9:$9</definedName>
    <definedName name="_xlnm.Print_Titles" localSheetId="3">'Приложение 4'!$5:$6</definedName>
    <definedName name="_xlnm.Print_Titles" localSheetId="4">'Приложение 5'!$6:$7</definedName>
    <definedName name="_xlnm.Print_Area" localSheetId="2">'!Приложение 3'!$A$1:$E$74</definedName>
    <definedName name="_xlnm.Print_Area" localSheetId="0">'Приложение 1 '!$A$2:$C$37</definedName>
    <definedName name="_xlnm.Print_Area" localSheetId="3">'Приложение 4'!$A$1:$D$30</definedName>
    <definedName name="_xlnm.Print_Area" localSheetId="4">'Приложение 5'!$A$1:$H$114</definedName>
  </definedNames>
  <calcPr calcId="144525"/>
</workbook>
</file>

<file path=xl/calcChain.xml><?xml version="1.0" encoding="utf-8"?>
<calcChain xmlns="http://schemas.openxmlformats.org/spreadsheetml/2006/main">
  <c r="E37" i="12" l="1"/>
  <c r="E17" i="12"/>
  <c r="E44" i="12"/>
  <c r="E35" i="12"/>
  <c r="E18" i="12"/>
  <c r="E16" i="12"/>
  <c r="E56" i="12"/>
  <c r="E63" i="12"/>
  <c r="E43" i="12"/>
  <c r="E60" i="12"/>
  <c r="D23" i="13"/>
  <c r="D10" i="13"/>
  <c r="D25" i="13"/>
  <c r="D22" i="13"/>
  <c r="D14" i="13"/>
  <c r="H34" i="14"/>
  <c r="H33" i="14" s="1"/>
  <c r="H32" i="14" s="1"/>
  <c r="H88" i="14"/>
  <c r="H28" i="14"/>
  <c r="H98" i="14"/>
  <c r="H82" i="14"/>
  <c r="H29" i="14"/>
  <c r="H27" i="14"/>
  <c r="H50" i="14" l="1"/>
  <c r="H53" i="14"/>
  <c r="H97" i="14"/>
  <c r="H52" i="14"/>
  <c r="B18" i="22"/>
  <c r="C30" i="21"/>
  <c r="E53" i="12" l="1"/>
  <c r="H107" i="14" l="1"/>
  <c r="C11" i="21" l="1"/>
  <c r="D21" i="13" l="1"/>
  <c r="E34" i="12"/>
  <c r="H81" i="14"/>
  <c r="H80" i="14" s="1"/>
  <c r="H79" i="14" s="1"/>
  <c r="H78" i="14" s="1"/>
  <c r="H77" i="14" s="1"/>
  <c r="B16" i="22" l="1"/>
  <c r="B13" i="22"/>
  <c r="B8" i="22"/>
  <c r="B7" i="22" l="1"/>
  <c r="D8" i="13"/>
  <c r="E39" i="12" l="1"/>
  <c r="H90" i="14"/>
  <c r="H51" i="14" l="1"/>
  <c r="H49" i="14" l="1"/>
  <c r="H48" i="14" s="1"/>
  <c r="C22" i="21"/>
  <c r="E47" i="12" l="1"/>
  <c r="E46" i="12" s="1"/>
  <c r="H100" i="14"/>
  <c r="E59" i="12" l="1"/>
  <c r="C14" i="20" l="1"/>
  <c r="C13" i="20" s="1"/>
  <c r="C11" i="20"/>
  <c r="C10" i="20" s="1"/>
  <c r="C24" i="21"/>
  <c r="C23" i="21" s="1"/>
  <c r="C9" i="20" l="1"/>
  <c r="C7" i="20" s="1"/>
  <c r="D24" i="13" l="1"/>
  <c r="E52" i="12" l="1"/>
  <c r="E51" i="12" s="1"/>
  <c r="E50" i="12" s="1"/>
  <c r="E42" i="12"/>
  <c r="E41" i="12" s="1"/>
  <c r="E38" i="12"/>
  <c r="E36" i="12"/>
  <c r="E33" i="12" s="1"/>
  <c r="E67" i="12"/>
  <c r="E15" i="12"/>
  <c r="H14" i="14" l="1"/>
  <c r="H106" i="14" l="1"/>
  <c r="H105" i="14" s="1"/>
  <c r="H104" i="14" s="1"/>
  <c r="H96" i="14"/>
  <c r="H42" i="14"/>
  <c r="H41" i="14" s="1"/>
  <c r="H89" i="14"/>
  <c r="H87" i="14"/>
  <c r="H26" i="14" l="1"/>
  <c r="H25" i="14" s="1"/>
  <c r="H24" i="14" s="1"/>
  <c r="H23" i="14" s="1"/>
  <c r="H17" i="14" s="1"/>
  <c r="H95" i="14"/>
  <c r="H94" i="14" s="1"/>
  <c r="C32" i="21"/>
  <c r="H86" i="14" l="1"/>
  <c r="D19" i="13" l="1"/>
  <c r="D7" i="13" s="1"/>
  <c r="H69" i="14" l="1"/>
  <c r="H85" i="14" l="1"/>
  <c r="H84" i="14" s="1"/>
  <c r="H93" i="14" l="1"/>
  <c r="H92" i="14" s="1"/>
  <c r="H91" i="14" s="1"/>
  <c r="H83" i="14"/>
  <c r="H76" i="14" s="1"/>
  <c r="E23" i="12" l="1"/>
  <c r="H21" i="14" l="1"/>
  <c r="H20" i="14" s="1"/>
  <c r="H19" i="14" s="1"/>
  <c r="H18" i="14" s="1"/>
  <c r="H16" i="14" s="1"/>
  <c r="H13" i="14" l="1"/>
  <c r="H12" i="14" s="1"/>
  <c r="H11" i="14" s="1"/>
  <c r="H10" i="14" s="1"/>
  <c r="H9" i="14" s="1"/>
  <c r="H8" i="14" l="1"/>
  <c r="E69" i="12"/>
  <c r="E55" i="12" s="1"/>
  <c r="E29" i="12"/>
  <c r="E28" i="12" s="1"/>
  <c r="E21" i="12"/>
  <c r="E19" i="12"/>
  <c r="E14" i="12" s="1"/>
  <c r="E12" i="12"/>
  <c r="E11" i="12"/>
  <c r="E10" i="12" l="1"/>
  <c r="E40" i="12"/>
  <c r="E32" i="12"/>
  <c r="E27" i="12" l="1"/>
  <c r="E9" i="12" s="1"/>
</calcChain>
</file>

<file path=xl/sharedStrings.xml><?xml version="1.0" encoding="utf-8"?>
<sst xmlns="http://schemas.openxmlformats.org/spreadsheetml/2006/main" count="660" uniqueCount="223">
  <si>
    <t>(тыс. рублей)</t>
  </si>
  <si>
    <t>ВСЕГО</t>
  </si>
  <si>
    <t xml:space="preserve">Распределение бюджетных ассигнований </t>
  </si>
  <si>
    <t>№ п/п</t>
  </si>
  <si>
    <t>Наименование</t>
  </si>
  <si>
    <t>ЦСР</t>
  </si>
  <si>
    <t>ВР</t>
  </si>
  <si>
    <t>Сумма</t>
  </si>
  <si>
    <t>Всего</t>
  </si>
  <si>
    <t>Обеспечение деятельности администрации Харьковского сельского поселения</t>
  </si>
  <si>
    <t>70 0 00 00000</t>
  </si>
  <si>
    <t>Высшее должностное лицо Харьковского сельского поселения Лабинского района</t>
  </si>
  <si>
    <t>70 1 00 00000</t>
  </si>
  <si>
    <t>Расходы на обеспечение функций органов местного самоуправления</t>
  </si>
  <si>
    <t>70 1 00 00190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</si>
  <si>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</si>
  <si>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функционирования администрации Харьковского сельского поселения Лабинского района</t>
  </si>
  <si>
    <t>70 4 00 00000</t>
  </si>
  <si>
    <t>70 4 00 00190</t>
  </si>
  <si>
    <t>Закупка товаров, работ и услуг для обеспечения государственных (муниципальных) нужд</t>
  </si>
  <si>
    <t>Иные бюджетные ассигнования</t>
  </si>
  <si>
    <t>Резервный фонд администрации Харьковского сельского поселения Лабинского района.</t>
  </si>
  <si>
    <t>70 4 00 10490</t>
  </si>
  <si>
    <t>Осуществление отдельных полномочий поселений по внутреннему финансовому контролю</t>
  </si>
  <si>
    <t>Межбюджетные трансферты</t>
  </si>
  <si>
    <t>70 4 00 21040</t>
  </si>
  <si>
    <t>Обеспечение деятельности контрольно-счетной палаты</t>
  </si>
  <si>
    <t>72 0  00 00000</t>
  </si>
  <si>
    <t>Контрольно-счетная палата муниципального образования Лабинский район</t>
  </si>
  <si>
    <t>72 2 00 00000</t>
  </si>
  <si>
    <t>Осуществление отдельных полномочий поселений по формированию, утверждению, исполнению бюджета поселения и контролю за исполнением данного бюджета</t>
  </si>
  <si>
    <t>72 2 00 21010</t>
  </si>
  <si>
    <t xml:space="preserve">Расходы сельских  поселений </t>
  </si>
  <si>
    <t>80 0 00 00000</t>
  </si>
  <si>
    <t>Расходы по национальной экономике</t>
  </si>
  <si>
    <t>80 2 00 00000</t>
  </si>
  <si>
    <t xml:space="preserve">Реализация мероприятий по национальной экономике </t>
  </si>
  <si>
    <t>80 2 02 00000</t>
  </si>
  <si>
    <t>Обеспечение дорожной деятельности</t>
  </si>
  <si>
    <t>80 2 02 12350</t>
  </si>
  <si>
    <t>Расходы жилищно-коммунального хозяйства</t>
  </si>
  <si>
    <t>80 3 00 00000</t>
  </si>
  <si>
    <t>Реализация мероприятий жилищно-коммунального хозяйства</t>
  </si>
  <si>
    <t>80 3 03 00000</t>
  </si>
  <si>
    <t>Уличное освещение</t>
  </si>
  <si>
    <t>80 3 03 12410</t>
  </si>
  <si>
    <t xml:space="preserve">Прочие мероприятия по благоустройству   </t>
  </si>
  <si>
    <t>80 3 03 12440</t>
  </si>
  <si>
    <t>Расходы по отрасли культура</t>
  </si>
  <si>
    <t>80 5 00 00000</t>
  </si>
  <si>
    <t xml:space="preserve">Реализация мероприятий по отрасли культура </t>
  </si>
  <si>
    <t>80 5 05 00000</t>
  </si>
  <si>
    <t>Расходы на обеспечение деятельности (оказание услуг) муниципальных учреждений</t>
  </si>
  <si>
    <t>80 5 05 00590</t>
  </si>
  <si>
    <t>Расходы по отрасли культура (Библиотеки)</t>
  </si>
  <si>
    <t>80 6 00 00000</t>
  </si>
  <si>
    <t>80 6 06 00000</t>
  </si>
  <si>
    <t>80 6 06 00590</t>
  </si>
  <si>
    <t>80 9 00 00000</t>
  </si>
  <si>
    <t>Реализация мероприятий по непрограммным расходам</t>
  </si>
  <si>
    <t>80 9 09 00000</t>
  </si>
  <si>
    <t>Осуществление первичного воинского учета на территориях, где отсутствуют военные комиссариаты</t>
  </si>
  <si>
    <t>80 9 09 51180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</si>
  <si>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</si>
  <si>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80 9 09 60190</t>
  </si>
  <si>
    <t>Отдельные мероприятия по непрограммным расходам</t>
  </si>
  <si>
    <t>РЗ</t>
  </si>
  <si>
    <t>ПР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</si>
  <si>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</si>
  <si>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</si>
  <si>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</si>
  <si>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</si>
  <si>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</si>
  <si>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Национальная оборона</t>
  </si>
  <si>
    <t xml:space="preserve">Мобилизационная и вневойсковая подготовка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</si>
  <si>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</si>
  <si>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</si>
  <si>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</si>
  <si>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</si>
  <si>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</si>
  <si>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</si>
  <si>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</si>
  <si>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</si>
  <si>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Вед</t>
  </si>
  <si>
    <t>Совет Харьковского сельского поселения Лабинского района</t>
  </si>
  <si>
    <t>Администрация Харьковского сельского поселения Лабинского района</t>
  </si>
  <si>
    <t>Расходы сельских  поселений</t>
  </si>
  <si>
    <t>Прочие мероприятия по благоустройству</t>
  </si>
  <si>
    <t>Реализация мероприятий по отрасли культура (Библиотеки)</t>
  </si>
  <si>
    <t>80 9 09 11320</t>
  </si>
  <si>
    <t>Осуществление передаваемых полномочий по информированию населения об ограничении водопользования на водных объектах общего пользования</t>
  </si>
  <si>
    <t xml:space="preserve">Отдельные мероприятия 
по непрограммным расходам
</t>
  </si>
  <si>
    <t>03</t>
  </si>
  <si>
    <t>01</t>
  </si>
  <si>
    <t>00</t>
  </si>
  <si>
    <t>06</t>
  </si>
  <si>
    <t>02</t>
  </si>
  <si>
    <t>04</t>
  </si>
  <si>
    <t>09</t>
  </si>
  <si>
    <t>05</t>
  </si>
  <si>
    <t>08</t>
  </si>
  <si>
    <t xml:space="preserve">Код </t>
  </si>
  <si>
    <t>Наименование групп, подгрупп, статей, подстатей, элементов, программ (подпрограмм), кодов  экономической классификации  доходов</t>
  </si>
  <si>
    <t>000 01 05 00 00 00 0000 000</t>
  </si>
  <si>
    <t>Изменение остатков средств на счетах по учету средств бюджетов</t>
  </si>
  <si>
    <t>000 01 05 00 00 00 0000 500</t>
  </si>
  <si>
    <t>Увеличение остатков средств бюджетов</t>
  </si>
  <si>
    <t>000 01 05 02 01 00 0000 500</t>
  </si>
  <si>
    <t>Увеличение прочих остатков средств бюджетов</t>
  </si>
  <si>
    <t>000 01 05 02 01 10 0000 510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</si>
  <si>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</si>
  <si>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</si>
  <si>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</si>
  <si>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000 01 05 02 01 00 0000 600</t>
  </si>
  <si>
    <t>Уменьшение прочих остатков средств бюджетов</t>
  </si>
  <si>
    <t>000 01 05 02 01 10 0000 610</t>
  </si>
  <si>
    <t>Уменьшение прочих остатков денежных средств бюджетов сельских поселений</t>
  </si>
  <si>
    <t xml:space="preserve">Обеспечение деятельности администрации Харьковского сельского поселения Лабинского района </t>
  </si>
  <si>
    <t>Обеспечение деятельности администрации Харьковского сельского поселения Лабинского района</t>
  </si>
  <si>
    <t>в том числе :</t>
  </si>
  <si>
    <t xml:space="preserve">Информационное обеспечение деятельности органов местного самоуправления </t>
  </si>
  <si>
    <t>Управление муниципальным имуществом</t>
  </si>
  <si>
    <t>80 9 09 12060</t>
  </si>
  <si>
    <t>80 9 09 12090</t>
  </si>
  <si>
    <t>Распределение бюджетных ассигнований по разделам и подразделам классификации расходов на 2024 год</t>
  </si>
  <si>
    <t>по целевым статьям (муниципальным программам и непрограммным направлениям деятельности), группам видов расходов классификации расходов бюджетов на 2024 год</t>
  </si>
  <si>
    <t xml:space="preserve"> 70 4 00 21040</t>
  </si>
  <si>
    <t>Информационное обеспечение деятельности органов местного самоуправления</t>
  </si>
  <si>
    <t xml:space="preserve">Источники финансирования дефицита  бюджета на 2024 год </t>
  </si>
  <si>
    <t>Ведомственная структура расходов  бюджета на 2024 год</t>
  </si>
  <si>
    <t>000 01 00 00 00 00 0000 000</t>
  </si>
  <si>
    <t xml:space="preserve">Источники внутреннего финансирования дефицитов бюджетов, всего </t>
  </si>
  <si>
    <t xml:space="preserve">Объем поступлений доходов в  бюджет по кодам видов (подвидов) доходов на 2024 год </t>
  </si>
  <si>
    <t>Код</t>
  </si>
  <si>
    <t>Наименование дохода</t>
  </si>
  <si>
    <t>сумма</t>
  </si>
  <si>
    <t>1 00 00000 00 0000 000</t>
  </si>
  <si>
    <t>Налоговые и неналоговые доходы</t>
  </si>
  <si>
    <t>1 01 02000 01 0000 110</t>
  </si>
  <si>
    <t>Налог на доходы физических лиц*</t>
  </si>
  <si>
    <t>1 03 02000 01 0000 110</t>
  </si>
  <si>
    <t>Акцизы по подакцизным товарам (продукции), производимым на территории Российской Федерации, в том числе:</t>
  </si>
  <si>
    <t xml:space="preserve">1 03 02230 01 0000 110     </t>
  </si>
  <si>
    <t>Доходы от уплаты акцизов на автомобильный бензин, прямогонный бензин, дизельное топливо, моторные масла для дизельных и (или) карбюраторных (инжекторных) двигателей, подлежащие распределению между бюджетами субъектов  Российской Федерации и местными бюджетами с учетом установленных дифференцированных нормативов отчислений в местные бюджеты.</t>
  </si>
  <si>
    <t xml:space="preserve">1 03 02240 01 0000 110     </t>
  </si>
  <si>
    <t xml:space="preserve">1 03 02250 01 0000 110     </t>
  </si>
  <si>
    <t>1 03 02260 01 0000 110</t>
  </si>
  <si>
    <t>1 05 03000 01 0000 110</t>
  </si>
  <si>
    <t>Единый сельскохозяйственный налог*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</si>
  <si>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</si>
  <si>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</si>
  <si>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</si>
  <si>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</si>
  <si>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</si>
  <si>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</si>
  <si>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Прочие доходы от компенсации затрат бюджетов сельских поселений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</si>
  <si>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</si>
  <si>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</si>
  <si>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</si>
  <si>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</si>
  <si>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</si>
  <si>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</si>
  <si>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</si>
  <si>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</si>
  <si>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r>
      <t xml:space="preserve">                                               </t>
    </r>
    <r>
      <rPr>
        <b/>
        <sz val="15"/>
        <color theme="1"/>
        <rFont val="Times New Roman"/>
        <family val="1"/>
        <charset val="204"/>
      </rPr>
      <t>Всего доходов</t>
    </r>
  </si>
  <si>
    <t>80 5 05 62980</t>
  </si>
  <si>
    <t>Дополнительная помощь местным бюджетам для решения социально значимых вопросов местного значения</t>
  </si>
  <si>
    <r>
      <t>Реализация мероприятий по отрасли культура (Библиотеки</t>
    </r>
    <r>
      <rPr>
        <sz val="14"/>
        <rFont val="Times New Roman"/>
        <family val="1"/>
        <charset val="204"/>
      </rPr>
      <t>)</t>
    </r>
  </si>
  <si>
    <t>07</t>
  </si>
  <si>
    <t xml:space="preserve">Обеспечение проведения выборов и референдумов </t>
  </si>
  <si>
    <t>80 9 09 12993</t>
  </si>
  <si>
    <t>Проведение выборов в муниципальном образовании</t>
  </si>
  <si>
    <t>Дотации бюджетам сельских поселений на выравнивание бюджетной обеспеченности из бюджетов муниципальных районов</t>
  </si>
  <si>
    <t>Прочие дотации бюджетам сельских поселений</t>
  </si>
  <si>
    <t>2 02 15002 10 0000 150</t>
  </si>
  <si>
    <t xml:space="preserve">Дотации бюджетам сельских поселений на поддержку мер по обеспечению сбалансированности бюджетов </t>
  </si>
  <si>
    <t>2 02 19999 10 0000 150</t>
  </si>
  <si>
    <t>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</si>
  <si>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</si>
  <si>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2 02 16001 10 0000 150</t>
  </si>
  <si>
    <t>80 5 05 60390</t>
  </si>
  <si>
    <t>Поощрение победителей краевого конкурса на звание " Лучший орган территориального общественного самоуправления"</t>
  </si>
  <si>
    <t>Поощрение победителей краевого конкурса на звание                               " Лучший орган территориального общественного самоуправления"</t>
  </si>
  <si>
    <t xml:space="preserve">Иные бюджетные ассигнования </t>
  </si>
  <si>
    <t>13</t>
  </si>
  <si>
    <t>Другие общегосударственные вопросы</t>
  </si>
  <si>
    <t>Безвозмездные поступления из других бюджетов бюджетной системы Российской Федерации в 2024 году</t>
  </si>
  <si>
    <t>Наименование межбюджетных трансфертов</t>
  </si>
  <si>
    <t>Дотация всего:</t>
  </si>
  <si>
    <t xml:space="preserve">Дотация бюджетам сельских поселений на выравнивание бюджетной обеспеченности из бюджета субъекта Российской Федерации </t>
  </si>
  <si>
    <t xml:space="preserve">Дотация бюджетам сельских поселений на поддержку мер по обеспечению сбалансированости бюджетов </t>
  </si>
  <si>
    <t>Субвенции бюджету поселения, в том числе:</t>
  </si>
  <si>
    <t>осуществление государственных полномочий по первичному воинскому учету органами местного самоуправления поселений, муниципальных и городских округов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</si>
  <si>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</si>
  <si>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Иные межбюджетные трансферты, в том числе: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</si>
  <si>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</si>
  <si>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 сельских поселений</t>
  </si>
  <si>
    <t>80 3 03 12400</t>
  </si>
  <si>
    <t>Развитие коммунального хозяйства</t>
  </si>
  <si>
    <t>Коммунальное хозяйство</t>
  </si>
  <si>
    <t xml:space="preserve">Развитие коммунального хозяйства </t>
  </si>
  <si>
    <t xml:space="preserve">Коммунальное хозяйство </t>
  </si>
  <si>
    <t>1 13 02995 10 0000 130</t>
  </si>
  <si>
    <t xml:space="preserve">                                       </t>
  </si>
  <si>
    <t xml:space="preserve">Исполняющий обязанности                                           главы администрации Харьковского сельского поселения Лабинского района              </t>
  </si>
  <si>
    <t>В.В. Куликова</t>
  </si>
  <si>
    <t xml:space="preserve">Исполняющий обязанности                                                                                                                  главы администрации                                                                                                                                                   Харьковского сельского поселения                                                                               Лабинского района              </t>
  </si>
  <si>
    <t xml:space="preserve">Исполняющий обязанности                                                                                                   главы администрации                                                                                            Харьковского сельского поселения                                                            Лабинского района </t>
  </si>
  <si>
    <t xml:space="preserve">Исполняющий обязанности </t>
  </si>
  <si>
    <t xml:space="preserve">Лабинского района                                                       </t>
  </si>
  <si>
    <t xml:space="preserve">главы администрации Харьковского сельского поселения </t>
  </si>
  <si>
    <t xml:space="preserve">В.В. Куликова </t>
  </si>
  <si>
    <t>Исполняющий обязанности</t>
  </si>
  <si>
    <t xml:space="preserve">Лабинского района                                                      </t>
  </si>
  <si>
    <t xml:space="preserve"> В.В. Куликова </t>
  </si>
  <si>
    <t>главы администрации Харьковского сельского поселения</t>
  </si>
  <si>
    <t>Лабинского района                                                                                                                                               В.В. Куликова</t>
  </si>
  <si>
    <t>Приложение № 1                                      к решению Совета Харьковского сельского поселения Лабинского района от 25.09.2024 № 4/3 Приложение № 1                                      к решению Совета Харьковского сельского поселения Лабинского района от 26.12.2023 г. № 126/59             "О бюджете на 2024 год"</t>
  </si>
  <si>
    <t>Приложение № 2                                                                            к решению Совета Харьковского сельского поселения Лабинского района                                       от 25.09.2024  №  4/3                                                              Приложение № 2                                                                                           к решению Совета Харьковского сельского поселения Лабинского района                                                            от 26.12.2023 г. № 126/59                                                       "О бюджете на 2024 год"</t>
  </si>
  <si>
    <t>Приложение № 3                                      к решению Совета Харьковского сельского поселения Лабинского района                                                                 от 25.09.2024 № 4/3          Приложение № 3                                      к решению Совета Харьковского сельского поселения Лабинского района                                                от 26.12.2023 г. № 126/59             "О бюджете на 2024 год"</t>
  </si>
  <si>
    <t>Приложение № 4                                       к решению Совета Харьковского сельского поселения Лабинского района                                                      от 25.09.2024 № 4/3                                        Приложение № 4                                     к решению Совета Харьковского сельского поселения Лабинского района                                                    от 26.12.2023 г. № 126/59                                           "О бюджете на 2024 год"</t>
  </si>
  <si>
    <t>Приложение № 5                                     к решению Совета Харьковского сельского поселения Лабинского района                                                      от 25.09.2024 № 4/3           Приложение № 5                                     к решению Совета Харьковского сельского поселения Лабинского района                                                    от 26.12.2023 г. № 126/59             "О бюджете на 2024 год"</t>
  </si>
  <si>
    <t>Приложение № 6                                     к решению Совета Харьковского сельского поселения Лабинского района от 25.09.2024 № 4/3    Приложение № 6                                      к решению Совета Харьковского сельского поселения Лабинского района от 26.12.2023 г. № 126/59             "О бюджете на 2024 год"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</si>
</sst>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5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5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20"/>
      <name val="Calibri"/>
      <family val="2"/>
      <charset val="204"/>
      <scheme val="minor"/>
    </font>
    <font>
      <sz val="15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8" fillId="3" borderId="1" xfId="0" applyFont="1" applyFill="1" applyBorder="1" applyAlignment="1">
      <alignment horizontal="justify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justify" wrapText="1"/>
    </xf>
    <xf numFmtId="0" fontId="8" fillId="2" borderId="2" xfId="0" applyFont="1" applyFill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11" fillId="3" borderId="1" xfId="0" applyFont="1" applyFill="1" applyBorder="1" applyAlignment="1">
      <alignment horizontal="justify" wrapText="1"/>
    </xf>
    <xf numFmtId="0" fontId="0" fillId="0" borderId="0" xfId="0"/>
    <xf numFmtId="0" fontId="1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1" fillId="0" borderId="1" xfId="0" applyFont="1" applyBorder="1" applyAlignment="1">
      <alignment horizontal="justify" wrapText="1"/>
    </xf>
    <xf numFmtId="0" fontId="8" fillId="2" borderId="1" xfId="0" applyFont="1" applyFill="1" applyBorder="1" applyAlignment="1">
      <alignment horizontal="justify" wrapText="1"/>
    </xf>
    <xf numFmtId="0" fontId="15" fillId="0" borderId="0" xfId="0" applyFont="1" applyFill="1"/>
    <xf numFmtId="1" fontId="15" fillId="0" borderId="0" xfId="0" applyNumberFormat="1" applyFont="1" applyFill="1" applyAlignment="1">
      <alignment horizontal="center"/>
    </xf>
    <xf numFmtId="0" fontId="0" fillId="0" borderId="0" xfId="0" applyFill="1"/>
    <xf numFmtId="0" fontId="5" fillId="0" borderId="0" xfId="0" applyFont="1" applyFill="1"/>
    <xf numFmtId="0" fontId="1" fillId="0" borderId="0" xfId="0" applyFont="1" applyFill="1"/>
    <xf numFmtId="0" fontId="17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justify" wrapText="1"/>
    </xf>
    <xf numFmtId="1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wrapText="1"/>
    </xf>
    <xf numFmtId="1" fontId="10" fillId="0" borderId="1" xfId="0" applyNumberFormat="1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left" vertical="top" wrapText="1"/>
    </xf>
    <xf numFmtId="164" fontId="11" fillId="0" borderId="1" xfId="0" applyNumberFormat="1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1" fontId="0" fillId="0" borderId="0" xfId="0" applyNumberForma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0" fillId="0" borderId="0" xfId="0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/>
    </xf>
    <xf numFmtId="164" fontId="5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0" fontId="10" fillId="0" borderId="1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vertical="top" wrapText="1"/>
    </xf>
    <xf numFmtId="0" fontId="10" fillId="0" borderId="2" xfId="0" applyNumberFormat="1" applyFont="1" applyFill="1" applyBorder="1" applyAlignment="1">
      <alignment horizontal="center" wrapText="1"/>
    </xf>
    <xf numFmtId="0" fontId="5" fillId="0" borderId="2" xfId="0" applyNumberFormat="1" applyFont="1" applyFill="1" applyBorder="1" applyAlignment="1"/>
    <xf numFmtId="164" fontId="10" fillId="0" borderId="2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2" xfId="0" applyNumberFormat="1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 wrapText="1"/>
    </xf>
    <xf numFmtId="0" fontId="10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8" fillId="0" borderId="1" xfId="0" applyFont="1" applyBorder="1" applyAlignment="1">
      <alignment horizontal="center" wrapText="1"/>
    </xf>
    <xf numFmtId="49" fontId="11" fillId="3" borderId="1" xfId="0" applyNumberFormat="1" applyFont="1" applyFill="1" applyBorder="1" applyAlignment="1">
      <alignment horizontal="center" wrapText="1"/>
    </xf>
    <xf numFmtId="49" fontId="8" fillId="3" borderId="1" xfId="0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center" wrapText="1"/>
    </xf>
    <xf numFmtId="164" fontId="11" fillId="0" borderId="1" xfId="0" applyNumberFormat="1" applyFont="1" applyBorder="1" applyAlignment="1">
      <alignment horizontal="right" wrapText="1"/>
    </xf>
    <xf numFmtId="164" fontId="11" fillId="3" borderId="1" xfId="0" applyNumberFormat="1" applyFont="1" applyFill="1" applyBorder="1" applyAlignment="1">
      <alignment horizontal="right" wrapText="1"/>
    </xf>
    <xf numFmtId="164" fontId="8" fillId="3" borderId="1" xfId="0" applyNumberFormat="1" applyFont="1" applyFill="1" applyBorder="1" applyAlignment="1">
      <alignment horizontal="right" wrapText="1"/>
    </xf>
    <xf numFmtId="164" fontId="8" fillId="2" borderId="1" xfId="0" applyNumberFormat="1" applyFont="1" applyFill="1" applyBorder="1" applyAlignment="1">
      <alignment horizontal="right" wrapText="1"/>
    </xf>
    <xf numFmtId="164" fontId="8" fillId="2" borderId="2" xfId="0" applyNumberFormat="1" applyFont="1" applyFill="1" applyBorder="1" applyAlignment="1">
      <alignment horizontal="right" wrapText="1"/>
    </xf>
    <xf numFmtId="0" fontId="15" fillId="0" borderId="0" xfId="0" applyFont="1" applyAlignment="1"/>
    <xf numFmtId="164" fontId="8" fillId="0" borderId="1" xfId="0" applyNumberFormat="1" applyFont="1" applyFill="1" applyBorder="1" applyAlignment="1">
      <alignment horizontal="right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164" fontId="1" fillId="0" borderId="1" xfId="0" applyNumberFormat="1" applyFont="1" applyBorder="1" applyAlignment="1">
      <alignment horizontal="right"/>
    </xf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Fill="1" applyAlignment="1"/>
    <xf numFmtId="0" fontId="0" fillId="0" borderId="0" xfId="0"/>
    <xf numFmtId="0" fontId="0" fillId="0" borderId="0" xfId="0"/>
    <xf numFmtId="164" fontId="1" fillId="0" borderId="0" xfId="0" applyNumberFormat="1" applyFont="1"/>
    <xf numFmtId="0" fontId="0" fillId="0" borderId="0" xfId="0"/>
    <xf numFmtId="164" fontId="1" fillId="0" borderId="0" xfId="0" applyNumberFormat="1" applyFont="1" applyFill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wrapText="1"/>
    </xf>
    <xf numFmtId="0" fontId="8" fillId="0" borderId="0" xfId="0" applyFont="1" applyAlignment="1">
      <alignment horizontal="right"/>
    </xf>
    <xf numFmtId="0" fontId="18" fillId="0" borderId="0" xfId="0" applyFont="1"/>
    <xf numFmtId="0" fontId="18" fillId="0" borderId="3" xfId="0" applyFont="1" applyBorder="1" applyAlignment="1"/>
    <xf numFmtId="0" fontId="18" fillId="0" borderId="0" xfId="0" applyFont="1" applyBorder="1" applyAlignment="1"/>
    <xf numFmtId="0" fontId="19" fillId="0" borderId="0" xfId="0" applyFont="1"/>
    <xf numFmtId="0" fontId="8" fillId="0" borderId="1" xfId="0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Fill="1" applyBorder="1" applyAlignment="1">
      <alignment horizontal="right"/>
    </xf>
    <xf numFmtId="0" fontId="3" fillId="0" borderId="0" xfId="0" applyFont="1"/>
    <xf numFmtId="0" fontId="20" fillId="0" borderId="0" xfId="0" applyFont="1"/>
    <xf numFmtId="0" fontId="7" fillId="4" borderId="1" xfId="0" applyFont="1" applyFill="1" applyBorder="1" applyAlignment="1">
      <alignment horizontal="left" wrapText="1"/>
    </xf>
    <xf numFmtId="164" fontId="1" fillId="4" borderId="0" xfId="0" applyNumberFormat="1" applyFont="1" applyFill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Fill="1" applyAlignment="1">
      <alignment horizontal="left"/>
    </xf>
    <xf numFmtId="0" fontId="3" fillId="0" borderId="1" xfId="0" applyFont="1" applyBorder="1" applyAlignment="1">
      <alignment horizontal="justify" vertical="center" wrapText="1"/>
    </xf>
    <xf numFmtId="0" fontId="14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64" fontId="3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0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 wrapText="1"/>
    </xf>
    <xf numFmtId="0" fontId="1" fillId="0" borderId="0" xfId="0" applyFont="1" applyFill="1" applyAlignment="1">
      <alignment horizontal="left"/>
    </xf>
    <xf numFmtId="0" fontId="16" fillId="0" borderId="0" xfId="0" applyFont="1" applyFill="1" applyAlignment="1">
      <alignment horizontal="center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42"/>
  <sheetViews>
    <sheetView view="pageBreakPreview" topLeftCell="A26" zoomScaleNormal="70" zoomScaleSheetLayoutView="100" workbookViewId="0">
      <selection activeCell="D5" sqref="D1:F1048576"/>
    </sheetView>
  </sheetViews>
  <sheetFormatPr defaultRowHeight="19.5" x14ac:dyDescent="0.3"/>
  <cols>
    <col min="1" max="1" width="51" customWidth="1"/>
    <col min="2" max="2" width="64.5703125" customWidth="1"/>
    <col min="3" max="3" width="36.5703125" customWidth="1"/>
    <col min="4" max="4" width="9.140625" style="132"/>
  </cols>
  <sheetData>
    <row r="1" spans="1:4" hidden="1" x14ac:dyDescent="0.3">
      <c r="A1" s="5"/>
      <c r="B1" s="143"/>
      <c r="C1" s="143"/>
    </row>
    <row r="2" spans="1:4" hidden="1" x14ac:dyDescent="0.3">
      <c r="A2" s="5"/>
      <c r="B2" s="143"/>
      <c r="C2" s="143"/>
    </row>
    <row r="3" spans="1:4" hidden="1" x14ac:dyDescent="0.3">
      <c r="A3" s="143"/>
      <c r="B3" s="143"/>
      <c r="C3" s="143"/>
    </row>
    <row r="4" spans="1:4" hidden="1" x14ac:dyDescent="0.3">
      <c r="A4" s="144"/>
      <c r="B4" s="144"/>
      <c r="C4" s="144"/>
    </row>
    <row r="5" spans="1:4" s="105" customFormat="1" ht="225" x14ac:dyDescent="0.3">
      <c r="C5" s="107" t="s">
        <v>217</v>
      </c>
      <c r="D5" s="132"/>
    </row>
    <row r="6" spans="1:4" s="105" customFormat="1" x14ac:dyDescent="0.3">
      <c r="D6" s="132"/>
    </row>
    <row r="7" spans="1:4" ht="60" customHeight="1" x14ac:dyDescent="0.4">
      <c r="A7" s="140" t="s">
        <v>132</v>
      </c>
      <c r="B7" s="140"/>
      <c r="C7" s="140"/>
    </row>
    <row r="8" spans="1:4" x14ac:dyDescent="0.3">
      <c r="C8" s="6" t="s">
        <v>0</v>
      </c>
    </row>
    <row r="9" spans="1:4" x14ac:dyDescent="0.3">
      <c r="A9" s="3" t="s">
        <v>133</v>
      </c>
      <c r="B9" s="3" t="s">
        <v>134</v>
      </c>
      <c r="C9" s="3" t="s">
        <v>135</v>
      </c>
    </row>
    <row r="10" spans="1:4" x14ac:dyDescent="0.3">
      <c r="A10" s="3">
        <v>1</v>
      </c>
      <c r="B10" s="3">
        <v>2</v>
      </c>
      <c r="C10" s="3">
        <v>3</v>
      </c>
    </row>
    <row r="11" spans="1:4" ht="55.5" customHeight="1" x14ac:dyDescent="0.3">
      <c r="A11" s="87" t="s">
        <v>136</v>
      </c>
      <c r="B11" s="88" t="s">
        <v>137</v>
      </c>
      <c r="C11" s="89">
        <f>C12+C13+C18+C19+C20+C21+C22</f>
        <v>3654</v>
      </c>
    </row>
    <row r="12" spans="1:4" ht="33" customHeight="1" x14ac:dyDescent="0.3">
      <c r="A12" s="84" t="s">
        <v>138</v>
      </c>
      <c r="B12" s="90" t="s">
        <v>139</v>
      </c>
      <c r="C12" s="91">
        <v>339</v>
      </c>
    </row>
    <row r="13" spans="1:4" ht="58.5" x14ac:dyDescent="0.3">
      <c r="A13" s="84" t="s">
        <v>140</v>
      </c>
      <c r="B13" s="90" t="s">
        <v>141</v>
      </c>
      <c r="C13" s="91">
        <v>814.3</v>
      </c>
    </row>
    <row r="14" spans="1:4" ht="45" customHeight="1" x14ac:dyDescent="0.3">
      <c r="A14" s="84" t="s">
        <v>142</v>
      </c>
      <c r="B14" s="141" t="s">
        <v>143</v>
      </c>
      <c r="C14" s="142">
        <v>814.3</v>
      </c>
    </row>
    <row r="15" spans="1:4" ht="40.5" customHeight="1" x14ac:dyDescent="0.3">
      <c r="A15" s="84" t="s">
        <v>144</v>
      </c>
      <c r="B15" s="141"/>
      <c r="C15" s="142"/>
    </row>
    <row r="16" spans="1:4" ht="45.75" customHeight="1" x14ac:dyDescent="0.3">
      <c r="A16" s="84" t="s">
        <v>145</v>
      </c>
      <c r="B16" s="141"/>
      <c r="C16" s="142"/>
    </row>
    <row r="17" spans="1:4" ht="40.5" customHeight="1" x14ac:dyDescent="0.3">
      <c r="A17" s="84" t="s">
        <v>146</v>
      </c>
      <c r="B17" s="141"/>
      <c r="C17" s="142"/>
    </row>
    <row r="18" spans="1:4" ht="36.75" customHeight="1" x14ac:dyDescent="0.3">
      <c r="A18" s="84" t="s">
        <v>147</v>
      </c>
      <c r="B18" s="90" t="s">
        <v>148</v>
      </c>
      <c r="C18" s="91">
        <v>850</v>
      </c>
    </row>
    <row r="19" spans="1:4" ht="84" customHeight="1" x14ac:dyDescent="0.3">
      <c r="A19" s="84" t="s">
        <v>149</v>
      </c>
      <c r="B19" s="90" t="s">
        <v>150</v>
      </c>
      <c r="C19" s="91">
        <v>100</v>
      </c>
    </row>
    <row r="20" spans="1:4" ht="48.75" customHeight="1" x14ac:dyDescent="0.3">
      <c r="A20" s="84" t="s">
        <v>151</v>
      </c>
      <c r="B20" s="90" t="s">
        <v>152</v>
      </c>
      <c r="C20" s="91">
        <v>1200</v>
      </c>
    </row>
    <row r="21" spans="1:4" ht="156" x14ac:dyDescent="0.3">
      <c r="A21" s="84" t="s">
        <v>153</v>
      </c>
      <c r="B21" s="90" t="s">
        <v>154</v>
      </c>
      <c r="C21" s="91">
        <v>338</v>
      </c>
    </row>
    <row r="22" spans="1:4" ht="39" x14ac:dyDescent="0.3">
      <c r="A22" s="84" t="s">
        <v>202</v>
      </c>
      <c r="B22" s="90" t="s">
        <v>155</v>
      </c>
      <c r="C22" s="91">
        <f>1+11.7</f>
        <v>12.7</v>
      </c>
    </row>
    <row r="23" spans="1:4" ht="58.5" x14ac:dyDescent="0.3">
      <c r="A23" s="92" t="s">
        <v>156</v>
      </c>
      <c r="B23" s="93" t="s">
        <v>157</v>
      </c>
      <c r="C23" s="94">
        <f>C24+C29+C30</f>
        <v>3790.8</v>
      </c>
    </row>
    <row r="24" spans="1:4" ht="39" x14ac:dyDescent="0.3">
      <c r="A24" s="95" t="s">
        <v>158</v>
      </c>
      <c r="B24" s="96" t="s">
        <v>159</v>
      </c>
      <c r="C24" s="97">
        <f>C25+C27+C26+C28</f>
        <v>2195.8000000000002</v>
      </c>
    </row>
    <row r="25" spans="1:4" s="83" customFormat="1" x14ac:dyDescent="0.3">
      <c r="A25" s="95" t="s">
        <v>176</v>
      </c>
      <c r="B25" s="96" t="s">
        <v>173</v>
      </c>
      <c r="C25" s="97">
        <v>1000</v>
      </c>
      <c r="D25" s="132"/>
    </row>
    <row r="26" spans="1:4" s="85" customFormat="1" ht="58.5" x14ac:dyDescent="0.3">
      <c r="A26" s="95" t="s">
        <v>177</v>
      </c>
      <c r="B26" s="96" t="s">
        <v>178</v>
      </c>
      <c r="C26" s="97">
        <v>1179</v>
      </c>
      <c r="D26" s="132"/>
    </row>
    <row r="27" spans="1:4" s="83" customFormat="1" ht="58.5" x14ac:dyDescent="0.3">
      <c r="A27" s="84" t="s">
        <v>174</v>
      </c>
      <c r="B27" s="90" t="s">
        <v>175</v>
      </c>
      <c r="C27" s="97">
        <v>3.4</v>
      </c>
      <c r="D27" s="132"/>
    </row>
    <row r="28" spans="1:4" s="85" customFormat="1" ht="58.5" x14ac:dyDescent="0.3">
      <c r="A28" s="84" t="s">
        <v>179</v>
      </c>
      <c r="B28" s="90" t="s">
        <v>172</v>
      </c>
      <c r="C28" s="97">
        <v>13.4</v>
      </c>
      <c r="D28" s="132"/>
    </row>
    <row r="29" spans="1:4" ht="39" x14ac:dyDescent="0.3">
      <c r="A29" s="98" t="s">
        <v>160</v>
      </c>
      <c r="B29" s="99" t="s">
        <v>161</v>
      </c>
      <c r="C29" s="97">
        <v>145.6</v>
      </c>
    </row>
    <row r="30" spans="1:4" x14ac:dyDescent="0.3">
      <c r="A30" s="98" t="s">
        <v>162</v>
      </c>
      <c r="B30" s="99" t="s">
        <v>163</v>
      </c>
      <c r="C30" s="97">
        <f>411+338.4+700</f>
        <v>1449.4</v>
      </c>
    </row>
    <row r="31" spans="1:4" s="83" customFormat="1" x14ac:dyDescent="0.3">
      <c r="A31" s="92"/>
      <c r="B31" s="93"/>
      <c r="C31" s="94"/>
      <c r="D31" s="132"/>
    </row>
    <row r="32" spans="1:4" ht="18.75" customHeight="1" x14ac:dyDescent="0.3">
      <c r="A32" s="139" t="s">
        <v>164</v>
      </c>
      <c r="B32" s="139"/>
      <c r="C32" s="94">
        <f>C11+C23</f>
        <v>7444.8</v>
      </c>
    </row>
    <row r="34" spans="1:3" x14ac:dyDescent="0.3">
      <c r="C34" s="86"/>
    </row>
    <row r="35" spans="1:3" ht="54" customHeight="1" x14ac:dyDescent="0.3">
      <c r="A35" s="107" t="s">
        <v>204</v>
      </c>
      <c r="B35" s="107"/>
      <c r="C35" s="1" t="s">
        <v>205</v>
      </c>
    </row>
    <row r="36" spans="1:3" x14ac:dyDescent="0.3">
      <c r="A36" s="1" t="s">
        <v>203</v>
      </c>
      <c r="B36" s="1"/>
      <c r="C36" s="1"/>
    </row>
    <row r="39" spans="1:3" hidden="1" x14ac:dyDescent="0.3"/>
    <row r="40" spans="1:3" hidden="1" x14ac:dyDescent="0.3"/>
    <row r="41" spans="1:3" hidden="1" x14ac:dyDescent="0.3"/>
    <row r="42" spans="1:3" hidden="1" x14ac:dyDescent="0.3"/>
  </sheetData>
  <mergeCells count="8">
    <mergeCell ref="A32:B32"/>
    <mergeCell ref="A7:C7"/>
    <mergeCell ref="B14:B17"/>
    <mergeCell ref="C14:C17"/>
    <mergeCell ref="B1:C1"/>
    <mergeCell ref="B2:C2"/>
    <mergeCell ref="A3:C3"/>
    <mergeCell ref="A4:C4"/>
  </mergeCells>
  <pageMargins left="1.1811023622047245" right="0.39370078740157483" top="0.78740157480314965" bottom="0.78740157480314965" header="0.31496062992125984" footer="0.31496062992125984"/>
  <pageSetup paperSize="9" scale="31" orientation="landscape" horizontalDpi="360" verticalDpi="360" r:id="rId1"/>
  <colBreaks count="1" manualBreakCount="1">
    <brk id="2" min="1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C21"/>
  <sheetViews>
    <sheetView view="pageBreakPreview" topLeftCell="A7" zoomScale="60" zoomScaleNormal="70" workbookViewId="0">
      <selection activeCell="C1" sqref="C1:E1048576"/>
    </sheetView>
  </sheetViews>
  <sheetFormatPr defaultRowHeight="15" x14ac:dyDescent="0.25"/>
  <cols>
    <col min="1" max="1" width="99.28515625" style="123" customWidth="1"/>
    <col min="2" max="2" width="50.7109375" style="123" customWidth="1"/>
    <col min="3" max="3" width="9.140625" style="133"/>
    <col min="4" max="16384" width="9.140625" style="123"/>
  </cols>
  <sheetData>
    <row r="2" spans="1:3" ht="168.75" x14ac:dyDescent="0.3">
      <c r="B2" s="107" t="s">
        <v>218</v>
      </c>
    </row>
    <row r="3" spans="1:3" x14ac:dyDescent="0.25">
      <c r="A3" s="145"/>
      <c r="B3" s="145"/>
    </row>
    <row r="4" spans="1:3" ht="25.5" x14ac:dyDescent="0.35">
      <c r="A4" s="146" t="s">
        <v>186</v>
      </c>
      <c r="B4" s="146"/>
    </row>
    <row r="5" spans="1:3" ht="18.75" x14ac:dyDescent="0.3">
      <c r="A5" s="1"/>
      <c r="B5" s="5" t="s">
        <v>0</v>
      </c>
    </row>
    <row r="6" spans="1:3" ht="19.5" x14ac:dyDescent="0.25">
      <c r="A6" s="84" t="s">
        <v>187</v>
      </c>
      <c r="B6" s="125" t="s">
        <v>7</v>
      </c>
    </row>
    <row r="7" spans="1:3" ht="19.5" x14ac:dyDescent="0.3">
      <c r="A7" s="18" t="s">
        <v>1</v>
      </c>
      <c r="B7" s="44">
        <f>B8+B13+B16</f>
        <v>3790.8</v>
      </c>
      <c r="C7" s="132"/>
    </row>
    <row r="8" spans="1:3" ht="19.5" x14ac:dyDescent="0.3">
      <c r="A8" s="126" t="s">
        <v>188</v>
      </c>
      <c r="B8" s="82">
        <f>B9+B10+B11+B12</f>
        <v>2195.8000000000002</v>
      </c>
    </row>
    <row r="9" spans="1:3" ht="39" x14ac:dyDescent="0.3">
      <c r="A9" s="127" t="s">
        <v>189</v>
      </c>
      <c r="B9" s="82">
        <v>1179</v>
      </c>
    </row>
    <row r="10" spans="1:3" ht="39" x14ac:dyDescent="0.3">
      <c r="A10" s="127" t="s">
        <v>172</v>
      </c>
      <c r="B10" s="82">
        <v>13.4</v>
      </c>
    </row>
    <row r="11" spans="1:3" ht="39" x14ac:dyDescent="0.3">
      <c r="A11" s="127" t="s">
        <v>190</v>
      </c>
      <c r="B11" s="82">
        <v>3.4</v>
      </c>
    </row>
    <row r="12" spans="1:3" ht="19.5" x14ac:dyDescent="0.3">
      <c r="A12" s="127" t="s">
        <v>173</v>
      </c>
      <c r="B12" s="82">
        <v>1000</v>
      </c>
    </row>
    <row r="13" spans="1:3" ht="19.5" x14ac:dyDescent="0.3">
      <c r="A13" s="128" t="s">
        <v>191</v>
      </c>
      <c r="B13" s="82">
        <f>B14+B15</f>
        <v>145.60000000000002</v>
      </c>
    </row>
    <row r="14" spans="1:3" ht="58.5" x14ac:dyDescent="0.3">
      <c r="A14" s="128" t="s">
        <v>192</v>
      </c>
      <c r="B14" s="82">
        <v>141.80000000000001</v>
      </c>
    </row>
    <row r="15" spans="1:3" ht="39" x14ac:dyDescent="0.3">
      <c r="A15" s="127" t="s">
        <v>193</v>
      </c>
      <c r="B15" s="82">
        <v>3.8</v>
      </c>
    </row>
    <row r="16" spans="1:3" ht="19.5" x14ac:dyDescent="0.3">
      <c r="A16" s="127" t="s">
        <v>194</v>
      </c>
      <c r="B16" s="82">
        <f>B17+B18</f>
        <v>1449.4</v>
      </c>
    </row>
    <row r="17" spans="1:3" ht="78" x14ac:dyDescent="0.3">
      <c r="A17" s="127" t="s">
        <v>195</v>
      </c>
      <c r="B17" s="129">
        <v>11</v>
      </c>
    </row>
    <row r="18" spans="1:3" ht="39" x14ac:dyDescent="0.3">
      <c r="A18" s="130" t="s">
        <v>196</v>
      </c>
      <c r="B18" s="131">
        <f>400+338.4+700</f>
        <v>1438.4</v>
      </c>
      <c r="C18" s="132"/>
    </row>
    <row r="19" spans="1:3" ht="18.75" x14ac:dyDescent="0.3">
      <c r="A19" s="1"/>
      <c r="B19" s="1"/>
    </row>
    <row r="20" spans="1:3" ht="75" x14ac:dyDescent="0.3">
      <c r="A20" s="107" t="s">
        <v>206</v>
      </c>
      <c r="B20" s="5" t="s">
        <v>205</v>
      </c>
    </row>
    <row r="21" spans="1:3" ht="18.75" x14ac:dyDescent="0.3">
      <c r="A21" s="1"/>
      <c r="B21" s="2"/>
      <c r="C21" s="1"/>
    </row>
  </sheetData>
  <mergeCells count="2">
    <mergeCell ref="A3:B3"/>
    <mergeCell ref="A4:B4"/>
  </mergeCells>
  <pageMargins left="0.7" right="0.7" top="0.75" bottom="0.75" header="0.3" footer="0.3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</sheetPr>
  <dimension ref="A1:I74"/>
  <sheetViews>
    <sheetView view="pageBreakPreview" zoomScale="73" zoomScaleNormal="70" zoomScaleSheetLayoutView="73" workbookViewId="0">
      <selection activeCell="F1" sqref="F1:G1048576"/>
    </sheetView>
  </sheetViews>
  <sheetFormatPr defaultRowHeight="18.75" x14ac:dyDescent="0.3"/>
  <cols>
    <col min="1" max="1" width="12.7109375" style="22" customWidth="1"/>
    <col min="2" max="2" width="73.85546875" style="22" customWidth="1"/>
    <col min="3" max="3" width="23.85546875" style="22" customWidth="1"/>
    <col min="4" max="4" width="17.85546875" style="22" customWidth="1"/>
    <col min="5" max="5" width="17.7109375" style="22" customWidth="1"/>
    <col min="6" max="6" width="15.85546875" style="24" customWidth="1"/>
    <col min="7" max="7" width="16.7109375" style="113" customWidth="1"/>
    <col min="8" max="8" width="24.7109375" style="114" customWidth="1"/>
    <col min="9" max="9" width="9.140625" style="24"/>
    <col min="10" max="16384" width="9.140625" style="22"/>
  </cols>
  <sheetData>
    <row r="1" spans="1:9" ht="253.5" customHeight="1" x14ac:dyDescent="0.3">
      <c r="D1" s="147" t="s">
        <v>219</v>
      </c>
      <c r="E1" s="147"/>
    </row>
    <row r="3" spans="1:9" ht="15" customHeight="1" x14ac:dyDescent="0.3">
      <c r="A3" s="150" t="s">
        <v>2</v>
      </c>
      <c r="B3" s="150"/>
      <c r="C3" s="150"/>
      <c r="D3" s="150"/>
      <c r="E3" s="150"/>
      <c r="F3" s="23"/>
    </row>
    <row r="4" spans="1:9" ht="43.5" customHeight="1" x14ac:dyDescent="0.3">
      <c r="A4" s="148" t="s">
        <v>125</v>
      </c>
      <c r="B4" s="148"/>
      <c r="C4" s="148"/>
      <c r="D4" s="148"/>
      <c r="E4" s="148"/>
      <c r="F4" s="23"/>
    </row>
    <row r="5" spans="1:9" hidden="1" x14ac:dyDescent="0.3">
      <c r="A5" s="20"/>
      <c r="B5" s="20"/>
      <c r="C5" s="20"/>
      <c r="D5" s="20"/>
      <c r="E5" s="20"/>
      <c r="F5" s="23"/>
    </row>
    <row r="6" spans="1:9" x14ac:dyDescent="0.3">
      <c r="A6" s="20"/>
      <c r="B6" s="20"/>
      <c r="C6" s="20"/>
      <c r="D6" s="20"/>
      <c r="E6" s="26" t="s">
        <v>0</v>
      </c>
      <c r="F6" s="23"/>
    </row>
    <row r="7" spans="1:9" x14ac:dyDescent="0.3">
      <c r="A7" s="34" t="s">
        <v>3</v>
      </c>
      <c r="B7" s="34" t="s">
        <v>4</v>
      </c>
      <c r="C7" s="53" t="s">
        <v>5</v>
      </c>
      <c r="D7" s="34" t="s">
        <v>6</v>
      </c>
      <c r="E7" s="53" t="s">
        <v>7</v>
      </c>
      <c r="F7" s="23"/>
    </row>
    <row r="8" spans="1:9" x14ac:dyDescent="0.3">
      <c r="A8" s="34">
        <v>1</v>
      </c>
      <c r="B8" s="34">
        <v>2</v>
      </c>
      <c r="C8" s="34">
        <v>3</v>
      </c>
      <c r="D8" s="53">
        <v>4</v>
      </c>
      <c r="E8" s="34">
        <v>5</v>
      </c>
      <c r="F8" s="23"/>
    </row>
    <row r="9" spans="1:9" x14ac:dyDescent="0.3">
      <c r="A9" s="34"/>
      <c r="B9" s="34" t="s">
        <v>8</v>
      </c>
      <c r="C9" s="54"/>
      <c r="D9" s="55"/>
      <c r="E9" s="39">
        <f>E10+E23+E27</f>
        <v>9856</v>
      </c>
      <c r="F9" s="56"/>
      <c r="G9" s="57"/>
      <c r="H9" s="115"/>
      <c r="I9" s="57"/>
    </row>
    <row r="10" spans="1:9" ht="37.5" x14ac:dyDescent="0.3">
      <c r="A10" s="34"/>
      <c r="B10" s="52" t="s">
        <v>118</v>
      </c>
      <c r="C10" s="58" t="s">
        <v>10</v>
      </c>
      <c r="D10" s="55"/>
      <c r="E10" s="39">
        <f>E11+E14</f>
        <v>3285.2</v>
      </c>
      <c r="F10" s="56"/>
      <c r="G10" s="57"/>
      <c r="H10" s="115"/>
      <c r="I10" s="57"/>
    </row>
    <row r="11" spans="1:9" ht="37.5" x14ac:dyDescent="0.3">
      <c r="A11" s="34"/>
      <c r="B11" s="52" t="s">
        <v>11</v>
      </c>
      <c r="C11" s="54" t="s">
        <v>12</v>
      </c>
      <c r="D11" s="55"/>
      <c r="E11" s="42">
        <f>E13</f>
        <v>1390.3</v>
      </c>
      <c r="F11" s="56"/>
      <c r="G11" s="57"/>
      <c r="H11" s="115"/>
      <c r="I11" s="57"/>
    </row>
    <row r="12" spans="1:9" ht="37.5" x14ac:dyDescent="0.3">
      <c r="A12" s="34"/>
      <c r="B12" s="52" t="s">
        <v>13</v>
      </c>
      <c r="C12" s="54" t="s">
        <v>14</v>
      </c>
      <c r="D12" s="55"/>
      <c r="E12" s="42">
        <f>E13</f>
        <v>1390.3</v>
      </c>
      <c r="F12" s="56"/>
      <c r="G12" s="57"/>
      <c r="H12" s="115"/>
      <c r="I12" s="57"/>
    </row>
    <row r="13" spans="1:9" ht="75" x14ac:dyDescent="0.3">
      <c r="A13" s="34"/>
      <c r="B13" s="59" t="s">
        <v>15</v>
      </c>
      <c r="C13" s="54" t="s">
        <v>14</v>
      </c>
      <c r="D13" s="55">
        <v>100</v>
      </c>
      <c r="E13" s="42">
        <v>1390.3</v>
      </c>
      <c r="F13" s="56"/>
      <c r="G13" s="57"/>
      <c r="H13" s="115"/>
      <c r="I13" s="57"/>
    </row>
    <row r="14" spans="1:9" ht="50.25" customHeight="1" x14ac:dyDescent="0.3">
      <c r="A14" s="34"/>
      <c r="B14" s="60" t="s">
        <v>16</v>
      </c>
      <c r="C14" s="61" t="s">
        <v>17</v>
      </c>
      <c r="D14" s="62"/>
      <c r="E14" s="63">
        <f>E15+E19+E21</f>
        <v>1894.9</v>
      </c>
      <c r="F14" s="56"/>
      <c r="G14" s="57"/>
      <c r="H14" s="115"/>
      <c r="I14" s="57"/>
    </row>
    <row r="15" spans="1:9" ht="37.5" x14ac:dyDescent="0.3">
      <c r="A15" s="34"/>
      <c r="B15" s="64" t="s">
        <v>13</v>
      </c>
      <c r="C15" s="54" t="s">
        <v>18</v>
      </c>
      <c r="D15" s="55"/>
      <c r="E15" s="42">
        <f>E16+E17+E18</f>
        <v>1893.7</v>
      </c>
      <c r="F15" s="56"/>
      <c r="G15" s="57"/>
      <c r="H15" s="115"/>
      <c r="I15" s="57"/>
    </row>
    <row r="16" spans="1:9" ht="75" x14ac:dyDescent="0.3">
      <c r="A16" s="34"/>
      <c r="B16" s="64" t="s">
        <v>15</v>
      </c>
      <c r="C16" s="54" t="s">
        <v>18</v>
      </c>
      <c r="D16" s="55">
        <v>100</v>
      </c>
      <c r="E16" s="42">
        <f>707.6+281.4+168.8</f>
        <v>1157.8</v>
      </c>
      <c r="F16" s="56"/>
      <c r="G16" s="57"/>
      <c r="H16" s="115"/>
      <c r="I16" s="57"/>
    </row>
    <row r="17" spans="1:9" ht="37.5" x14ac:dyDescent="0.3">
      <c r="A17" s="34"/>
      <c r="B17" s="52" t="s">
        <v>19</v>
      </c>
      <c r="C17" s="54" t="s">
        <v>18</v>
      </c>
      <c r="D17" s="55">
        <v>200</v>
      </c>
      <c r="E17" s="42">
        <f>1196.2-738+8+5+27.7+20+50+20+15+10+5</f>
        <v>618.90000000000009</v>
      </c>
      <c r="F17" s="56"/>
      <c r="G17" s="57"/>
      <c r="H17" s="115"/>
      <c r="I17" s="57"/>
    </row>
    <row r="18" spans="1:9" x14ac:dyDescent="0.3">
      <c r="A18" s="34"/>
      <c r="B18" s="52" t="s">
        <v>20</v>
      </c>
      <c r="C18" s="54" t="s">
        <v>18</v>
      </c>
      <c r="D18" s="55">
        <v>800</v>
      </c>
      <c r="E18" s="42">
        <f>117-50+50</f>
        <v>117</v>
      </c>
      <c r="F18" s="56"/>
      <c r="G18" s="57"/>
      <c r="H18" s="115"/>
      <c r="I18" s="57"/>
    </row>
    <row r="19" spans="1:9" ht="37.5" x14ac:dyDescent="0.3">
      <c r="A19" s="34"/>
      <c r="B19" s="52" t="s">
        <v>21</v>
      </c>
      <c r="C19" s="54" t="s">
        <v>22</v>
      </c>
      <c r="D19" s="55"/>
      <c r="E19" s="42">
        <f>E20</f>
        <v>1</v>
      </c>
      <c r="F19" s="56"/>
      <c r="G19" s="57"/>
      <c r="H19" s="115"/>
      <c r="I19" s="57"/>
    </row>
    <row r="20" spans="1:9" x14ac:dyDescent="0.3">
      <c r="A20" s="34"/>
      <c r="B20" s="52" t="s">
        <v>20</v>
      </c>
      <c r="C20" s="54" t="s">
        <v>22</v>
      </c>
      <c r="D20" s="55">
        <v>800</v>
      </c>
      <c r="E20" s="42">
        <v>1</v>
      </c>
      <c r="F20" s="56"/>
      <c r="G20" s="57"/>
      <c r="H20" s="115"/>
      <c r="I20" s="57"/>
    </row>
    <row r="21" spans="1:9" ht="37.5" x14ac:dyDescent="0.3">
      <c r="A21" s="34"/>
      <c r="B21" s="59" t="s">
        <v>23</v>
      </c>
      <c r="C21" s="65" t="s">
        <v>126</v>
      </c>
      <c r="D21" s="66"/>
      <c r="E21" s="42">
        <f>E22</f>
        <v>0.2</v>
      </c>
      <c r="F21" s="56"/>
      <c r="G21" s="57"/>
      <c r="H21" s="115"/>
      <c r="I21" s="57"/>
    </row>
    <row r="22" spans="1:9" x14ac:dyDescent="0.3">
      <c r="A22" s="34"/>
      <c r="B22" s="52" t="s">
        <v>24</v>
      </c>
      <c r="C22" s="54" t="s">
        <v>25</v>
      </c>
      <c r="D22" s="55">
        <v>500</v>
      </c>
      <c r="E22" s="42">
        <v>0.2</v>
      </c>
      <c r="F22" s="56"/>
      <c r="G22" s="57"/>
      <c r="H22" s="115"/>
      <c r="I22" s="57"/>
    </row>
    <row r="23" spans="1:9" x14ac:dyDescent="0.3">
      <c r="A23" s="34"/>
      <c r="B23" s="52" t="s">
        <v>26</v>
      </c>
      <c r="C23" s="58" t="s">
        <v>27</v>
      </c>
      <c r="D23" s="55"/>
      <c r="E23" s="39">
        <f>E24</f>
        <v>47.7</v>
      </c>
      <c r="F23" s="56"/>
      <c r="G23" s="57"/>
      <c r="H23" s="115"/>
      <c r="I23" s="57"/>
    </row>
    <row r="24" spans="1:9" ht="37.5" x14ac:dyDescent="0.3">
      <c r="A24" s="34"/>
      <c r="B24" s="52" t="s">
        <v>28</v>
      </c>
      <c r="C24" s="54" t="s">
        <v>29</v>
      </c>
      <c r="D24" s="55"/>
      <c r="E24" s="42">
        <v>47.7</v>
      </c>
      <c r="F24" s="56"/>
      <c r="G24" s="57"/>
      <c r="H24" s="115"/>
      <c r="I24" s="57"/>
    </row>
    <row r="25" spans="1:9" ht="56.25" x14ac:dyDescent="0.3">
      <c r="A25" s="34"/>
      <c r="B25" s="52" t="s">
        <v>30</v>
      </c>
      <c r="C25" s="54" t="s">
        <v>31</v>
      </c>
      <c r="D25" s="55"/>
      <c r="E25" s="42">
        <v>47.7</v>
      </c>
      <c r="F25" s="56"/>
      <c r="G25" s="57"/>
      <c r="H25" s="115"/>
      <c r="I25" s="57"/>
    </row>
    <row r="26" spans="1:9" x14ac:dyDescent="0.3">
      <c r="A26" s="34"/>
      <c r="B26" s="52" t="s">
        <v>24</v>
      </c>
      <c r="C26" s="54" t="s">
        <v>31</v>
      </c>
      <c r="D26" s="55">
        <v>500</v>
      </c>
      <c r="E26" s="42">
        <v>47.7</v>
      </c>
      <c r="F26" s="56"/>
      <c r="G26" s="57"/>
      <c r="H26" s="115"/>
      <c r="I26" s="57"/>
    </row>
    <row r="27" spans="1:9" x14ac:dyDescent="0.3">
      <c r="A27" s="34"/>
      <c r="B27" s="52" t="s">
        <v>32</v>
      </c>
      <c r="C27" s="58" t="s">
        <v>33</v>
      </c>
      <c r="D27" s="55"/>
      <c r="E27" s="39">
        <f>E28+E32+E40+E50+E55</f>
        <v>6523.0999999999995</v>
      </c>
      <c r="F27" s="56"/>
      <c r="G27" s="57"/>
      <c r="H27" s="115"/>
      <c r="I27" s="57"/>
    </row>
    <row r="28" spans="1:9" x14ac:dyDescent="0.3">
      <c r="A28" s="34"/>
      <c r="B28" s="52" t="s">
        <v>34</v>
      </c>
      <c r="C28" s="54" t="s">
        <v>35</v>
      </c>
      <c r="D28" s="55"/>
      <c r="E28" s="42">
        <f>E29</f>
        <v>1846.7</v>
      </c>
      <c r="F28" s="56"/>
      <c r="G28" s="57"/>
      <c r="H28" s="115"/>
      <c r="I28" s="57"/>
    </row>
    <row r="29" spans="1:9" x14ac:dyDescent="0.3">
      <c r="A29" s="34"/>
      <c r="B29" s="59" t="s">
        <v>36</v>
      </c>
      <c r="C29" s="65" t="s">
        <v>37</v>
      </c>
      <c r="D29" s="55"/>
      <c r="E29" s="42">
        <f>E30</f>
        <v>1846.7</v>
      </c>
      <c r="F29" s="56"/>
      <c r="G29" s="57"/>
      <c r="H29" s="115"/>
      <c r="I29" s="57"/>
    </row>
    <row r="30" spans="1:9" x14ac:dyDescent="0.3">
      <c r="A30" s="34"/>
      <c r="B30" s="52" t="s">
        <v>38</v>
      </c>
      <c r="C30" s="54" t="s">
        <v>39</v>
      </c>
      <c r="D30" s="55"/>
      <c r="E30" s="42">
        <v>1846.7</v>
      </c>
      <c r="F30" s="56"/>
      <c r="G30" s="57"/>
      <c r="H30" s="115"/>
      <c r="I30" s="57"/>
    </row>
    <row r="31" spans="1:9" ht="45.75" customHeight="1" x14ac:dyDescent="0.3">
      <c r="A31" s="34"/>
      <c r="B31" s="59" t="s">
        <v>19</v>
      </c>
      <c r="C31" s="65" t="s">
        <v>39</v>
      </c>
      <c r="D31" s="66">
        <v>200</v>
      </c>
      <c r="E31" s="42">
        <v>1846.7</v>
      </c>
      <c r="F31" s="56"/>
      <c r="G31" s="57"/>
      <c r="H31" s="115"/>
      <c r="I31" s="57"/>
    </row>
    <row r="32" spans="1:9" x14ac:dyDescent="0.3">
      <c r="A32" s="34"/>
      <c r="B32" s="59" t="s">
        <v>40</v>
      </c>
      <c r="C32" s="65" t="s">
        <v>41</v>
      </c>
      <c r="D32" s="66"/>
      <c r="E32" s="67">
        <f>E33</f>
        <v>720.8</v>
      </c>
      <c r="F32" s="56"/>
      <c r="G32" s="57"/>
      <c r="H32" s="115"/>
      <c r="I32" s="57"/>
    </row>
    <row r="33" spans="1:9" ht="37.5" x14ac:dyDescent="0.3">
      <c r="A33" s="34"/>
      <c r="B33" s="52" t="s">
        <v>42</v>
      </c>
      <c r="C33" s="54" t="s">
        <v>43</v>
      </c>
      <c r="D33" s="55"/>
      <c r="E33" s="42">
        <f>E36+E38+E34</f>
        <v>720.8</v>
      </c>
      <c r="F33" s="56"/>
      <c r="G33" s="57"/>
      <c r="H33" s="115"/>
      <c r="I33" s="57"/>
    </row>
    <row r="34" spans="1:9" x14ac:dyDescent="0.3">
      <c r="A34" s="34"/>
      <c r="B34" s="52" t="s">
        <v>200</v>
      </c>
      <c r="C34" s="54" t="s">
        <v>197</v>
      </c>
      <c r="D34" s="55"/>
      <c r="E34" s="42">
        <f>E35</f>
        <v>148</v>
      </c>
      <c r="F34" s="56"/>
      <c r="G34" s="57"/>
      <c r="H34" s="115"/>
      <c r="I34" s="57"/>
    </row>
    <row r="35" spans="1:9" ht="37.5" x14ac:dyDescent="0.3">
      <c r="A35" s="34"/>
      <c r="B35" s="52" t="s">
        <v>19</v>
      </c>
      <c r="C35" s="54" t="s">
        <v>197</v>
      </c>
      <c r="D35" s="55">
        <v>200</v>
      </c>
      <c r="E35" s="42">
        <f>73+75</f>
        <v>148</v>
      </c>
      <c r="F35" s="56"/>
      <c r="G35" s="57"/>
      <c r="H35" s="115"/>
      <c r="I35" s="57"/>
    </row>
    <row r="36" spans="1:9" x14ac:dyDescent="0.3">
      <c r="A36" s="34"/>
      <c r="B36" s="52" t="s">
        <v>44</v>
      </c>
      <c r="C36" s="54" t="s">
        <v>45</v>
      </c>
      <c r="D36" s="55"/>
      <c r="E36" s="42">
        <f>E37</f>
        <v>206.2</v>
      </c>
      <c r="F36" s="56"/>
      <c r="G36" s="57"/>
      <c r="H36" s="115"/>
      <c r="I36" s="57"/>
    </row>
    <row r="37" spans="1:9" ht="37.5" x14ac:dyDescent="0.3">
      <c r="A37" s="34"/>
      <c r="B37" s="52" t="s">
        <v>19</v>
      </c>
      <c r="C37" s="54" t="s">
        <v>45</v>
      </c>
      <c r="D37" s="55">
        <v>200</v>
      </c>
      <c r="E37" s="42">
        <f>114.2-49.2+141.2</f>
        <v>206.2</v>
      </c>
      <c r="F37" s="56"/>
      <c r="G37" s="57"/>
      <c r="H37" s="115"/>
      <c r="I37" s="57"/>
    </row>
    <row r="38" spans="1:9" x14ac:dyDescent="0.3">
      <c r="A38" s="34"/>
      <c r="B38" s="52" t="s">
        <v>46</v>
      </c>
      <c r="C38" s="54" t="s">
        <v>47</v>
      </c>
      <c r="D38" s="55"/>
      <c r="E38" s="42">
        <f>E39</f>
        <v>366.6</v>
      </c>
      <c r="F38" s="56"/>
      <c r="G38" s="57"/>
      <c r="H38" s="115"/>
      <c r="I38" s="57"/>
    </row>
    <row r="39" spans="1:9" ht="37.5" x14ac:dyDescent="0.3">
      <c r="A39" s="34"/>
      <c r="B39" s="52" t="s">
        <v>19</v>
      </c>
      <c r="C39" s="54" t="s">
        <v>47</v>
      </c>
      <c r="D39" s="55">
        <v>200</v>
      </c>
      <c r="E39" s="42">
        <f>522.5-103.9-52</f>
        <v>366.6</v>
      </c>
      <c r="F39" s="56"/>
      <c r="G39" s="57"/>
      <c r="H39" s="115"/>
      <c r="I39" s="57"/>
    </row>
    <row r="40" spans="1:9" x14ac:dyDescent="0.3">
      <c r="A40" s="34"/>
      <c r="B40" s="52" t="s">
        <v>48</v>
      </c>
      <c r="C40" s="54" t="s">
        <v>49</v>
      </c>
      <c r="D40" s="68"/>
      <c r="E40" s="42">
        <f>E41</f>
        <v>3230.2</v>
      </c>
      <c r="F40" s="56"/>
      <c r="G40" s="57"/>
      <c r="H40" s="115"/>
      <c r="I40" s="57"/>
    </row>
    <row r="41" spans="1:9" x14ac:dyDescent="0.3">
      <c r="A41" s="34"/>
      <c r="B41" s="52" t="s">
        <v>50</v>
      </c>
      <c r="C41" s="54" t="s">
        <v>51</v>
      </c>
      <c r="D41" s="68"/>
      <c r="E41" s="42">
        <f>E42+E48+E46</f>
        <v>3230.2</v>
      </c>
      <c r="F41" s="56"/>
      <c r="G41" s="57"/>
      <c r="H41" s="115"/>
      <c r="I41" s="57"/>
    </row>
    <row r="42" spans="1:9" ht="37.5" x14ac:dyDescent="0.3">
      <c r="A42" s="34"/>
      <c r="B42" s="52" t="s">
        <v>52</v>
      </c>
      <c r="C42" s="54" t="s">
        <v>53</v>
      </c>
      <c r="D42" s="68"/>
      <c r="E42" s="42">
        <f>E43+E44+E45</f>
        <v>1830.1999999999998</v>
      </c>
      <c r="F42" s="56"/>
      <c r="G42" s="57"/>
      <c r="H42" s="115"/>
      <c r="I42" s="57"/>
    </row>
    <row r="43" spans="1:9" ht="87" customHeight="1" x14ac:dyDescent="0.3">
      <c r="A43" s="34"/>
      <c r="B43" s="60" t="s">
        <v>15</v>
      </c>
      <c r="C43" s="54" t="s">
        <v>53</v>
      </c>
      <c r="D43" s="66">
        <v>100</v>
      </c>
      <c r="E43" s="67">
        <f>746.5+3.4+508.9-30+323.4+30</f>
        <v>1582.1999999999998</v>
      </c>
      <c r="F43" s="56"/>
      <c r="G43" s="57"/>
      <c r="H43" s="115"/>
      <c r="I43" s="57"/>
    </row>
    <row r="44" spans="1:9" ht="37.5" x14ac:dyDescent="0.3">
      <c r="A44" s="34"/>
      <c r="B44" s="52" t="s">
        <v>19</v>
      </c>
      <c r="C44" s="54" t="s">
        <v>53</v>
      </c>
      <c r="D44" s="55">
        <v>200</v>
      </c>
      <c r="E44" s="42">
        <f>200+45</f>
        <v>245</v>
      </c>
      <c r="F44" s="56"/>
      <c r="G44" s="57"/>
      <c r="H44" s="115"/>
      <c r="I44" s="57"/>
    </row>
    <row r="45" spans="1:9" x14ac:dyDescent="0.3">
      <c r="A45" s="34"/>
      <c r="B45" s="52" t="s">
        <v>20</v>
      </c>
      <c r="C45" s="54" t="s">
        <v>53</v>
      </c>
      <c r="D45" s="55">
        <v>800</v>
      </c>
      <c r="E45" s="42">
        <v>3</v>
      </c>
      <c r="F45" s="56"/>
      <c r="G45" s="57"/>
      <c r="H45" s="115"/>
      <c r="I45" s="57"/>
    </row>
    <row r="46" spans="1:9" ht="56.25" x14ac:dyDescent="0.3">
      <c r="A46" s="34"/>
      <c r="B46" s="52" t="s">
        <v>182</v>
      </c>
      <c r="C46" s="54" t="s">
        <v>180</v>
      </c>
      <c r="D46" s="55"/>
      <c r="E46" s="42">
        <f>E47</f>
        <v>1000</v>
      </c>
      <c r="F46" s="56"/>
      <c r="G46" s="57"/>
      <c r="H46" s="115"/>
      <c r="I46" s="57"/>
    </row>
    <row r="47" spans="1:9" ht="37.5" x14ac:dyDescent="0.3">
      <c r="A47" s="34"/>
      <c r="B47" s="52" t="s">
        <v>19</v>
      </c>
      <c r="C47" s="54" t="s">
        <v>180</v>
      </c>
      <c r="D47" s="55">
        <v>200</v>
      </c>
      <c r="E47" s="42">
        <f>1000</f>
        <v>1000</v>
      </c>
      <c r="F47" s="56"/>
      <c r="G47" s="57"/>
      <c r="H47" s="115"/>
      <c r="I47" s="57"/>
    </row>
    <row r="48" spans="1:9" ht="37.5" x14ac:dyDescent="0.3">
      <c r="A48" s="34"/>
      <c r="B48" s="52" t="s">
        <v>166</v>
      </c>
      <c r="C48" s="54" t="s">
        <v>165</v>
      </c>
      <c r="D48" s="55"/>
      <c r="E48" s="42">
        <v>400</v>
      </c>
      <c r="F48" s="56"/>
      <c r="G48" s="57"/>
      <c r="H48" s="115"/>
      <c r="I48" s="57"/>
    </row>
    <row r="49" spans="1:9" ht="37.5" x14ac:dyDescent="0.3">
      <c r="A49" s="34"/>
      <c r="B49" s="52" t="s">
        <v>19</v>
      </c>
      <c r="C49" s="54" t="s">
        <v>165</v>
      </c>
      <c r="D49" s="55">
        <v>200</v>
      </c>
      <c r="E49" s="42">
        <v>400</v>
      </c>
      <c r="F49" s="56"/>
      <c r="G49" s="57"/>
      <c r="H49" s="115"/>
      <c r="I49" s="57"/>
    </row>
    <row r="50" spans="1:9" x14ac:dyDescent="0.3">
      <c r="A50" s="34"/>
      <c r="B50" s="52" t="s">
        <v>54</v>
      </c>
      <c r="C50" s="54" t="s">
        <v>55</v>
      </c>
      <c r="D50" s="68"/>
      <c r="E50" s="42">
        <f>E51</f>
        <v>255.7</v>
      </c>
      <c r="F50" s="56"/>
      <c r="G50" s="57"/>
      <c r="H50" s="115"/>
      <c r="I50" s="57"/>
    </row>
    <row r="51" spans="1:9" x14ac:dyDescent="0.3">
      <c r="A51" s="34"/>
      <c r="B51" s="52" t="s">
        <v>88</v>
      </c>
      <c r="C51" s="54" t="s">
        <v>56</v>
      </c>
      <c r="D51" s="68"/>
      <c r="E51" s="42">
        <f>E52</f>
        <v>255.7</v>
      </c>
      <c r="F51" s="56"/>
      <c r="G51" s="57"/>
      <c r="H51" s="115"/>
      <c r="I51" s="57"/>
    </row>
    <row r="52" spans="1:9" ht="37.5" x14ac:dyDescent="0.3">
      <c r="A52" s="34"/>
      <c r="B52" s="52" t="s">
        <v>52</v>
      </c>
      <c r="C52" s="54" t="s">
        <v>57</v>
      </c>
      <c r="D52" s="68"/>
      <c r="E52" s="42">
        <f>E53+E54</f>
        <v>255.7</v>
      </c>
      <c r="F52" s="56"/>
      <c r="G52" s="57"/>
      <c r="H52" s="115"/>
      <c r="I52" s="57"/>
    </row>
    <row r="53" spans="1:9" ht="75" x14ac:dyDescent="0.3">
      <c r="A53" s="34"/>
      <c r="B53" s="60" t="s">
        <v>15</v>
      </c>
      <c r="C53" s="54" t="s">
        <v>57</v>
      </c>
      <c r="D53" s="66">
        <v>100</v>
      </c>
      <c r="E53" s="67">
        <f>218+12.7+15</f>
        <v>245.7</v>
      </c>
      <c r="F53" s="56"/>
      <c r="G53" s="57"/>
      <c r="H53" s="115"/>
      <c r="I53" s="57"/>
    </row>
    <row r="54" spans="1:9" ht="37.5" x14ac:dyDescent="0.3">
      <c r="A54" s="34"/>
      <c r="B54" s="60" t="s">
        <v>19</v>
      </c>
      <c r="C54" s="54" t="s">
        <v>57</v>
      </c>
      <c r="D54" s="66">
        <v>200</v>
      </c>
      <c r="E54" s="67">
        <v>10</v>
      </c>
      <c r="F54" s="56"/>
      <c r="G54" s="57"/>
      <c r="H54" s="115"/>
      <c r="I54" s="57"/>
    </row>
    <row r="55" spans="1:9" x14ac:dyDescent="0.3">
      <c r="A55" s="34"/>
      <c r="B55" s="52" t="s">
        <v>65</v>
      </c>
      <c r="C55" s="65" t="s">
        <v>58</v>
      </c>
      <c r="D55" s="55"/>
      <c r="E55" s="67">
        <f>E56</f>
        <v>469.7</v>
      </c>
      <c r="F55" s="56"/>
      <c r="G55" s="57"/>
      <c r="H55" s="115"/>
      <c r="I55" s="57"/>
    </row>
    <row r="56" spans="1:9" x14ac:dyDescent="0.3">
      <c r="A56" s="34"/>
      <c r="B56" s="52" t="s">
        <v>59</v>
      </c>
      <c r="C56" s="54" t="s">
        <v>60</v>
      </c>
      <c r="D56" s="55"/>
      <c r="E56" s="42">
        <f>E57+E59+E61+E65+E67+E69+E63</f>
        <v>469.7</v>
      </c>
      <c r="F56" s="56"/>
      <c r="G56" s="57"/>
      <c r="H56" s="115"/>
      <c r="I56" s="57"/>
    </row>
    <row r="57" spans="1:9" ht="56.25" x14ac:dyDescent="0.3">
      <c r="A57" s="34"/>
      <c r="B57" s="69" t="s">
        <v>90</v>
      </c>
      <c r="C57" s="54" t="s">
        <v>89</v>
      </c>
      <c r="D57" s="55"/>
      <c r="E57" s="42">
        <v>11</v>
      </c>
      <c r="F57" s="56"/>
      <c r="G57" s="57"/>
      <c r="H57" s="115"/>
      <c r="I57" s="57"/>
    </row>
    <row r="58" spans="1:9" ht="37.5" x14ac:dyDescent="0.3">
      <c r="A58" s="34"/>
      <c r="B58" s="69" t="s">
        <v>19</v>
      </c>
      <c r="C58" s="54" t="s">
        <v>89</v>
      </c>
      <c r="D58" s="55">
        <v>200</v>
      </c>
      <c r="E58" s="42">
        <v>11</v>
      </c>
      <c r="F58" s="56"/>
      <c r="G58" s="57"/>
      <c r="H58" s="115"/>
      <c r="I58" s="57"/>
    </row>
    <row r="59" spans="1:9" ht="37.5" x14ac:dyDescent="0.3">
      <c r="A59" s="34"/>
      <c r="B59" s="69" t="s">
        <v>127</v>
      </c>
      <c r="C59" s="54" t="s">
        <v>122</v>
      </c>
      <c r="D59" s="55"/>
      <c r="E59" s="42">
        <f>E60</f>
        <v>125</v>
      </c>
      <c r="F59" s="56"/>
      <c r="G59" s="57"/>
      <c r="H59" s="115"/>
      <c r="I59" s="57"/>
    </row>
    <row r="60" spans="1:9" ht="36.75" customHeight="1" x14ac:dyDescent="0.3">
      <c r="A60" s="34"/>
      <c r="B60" s="69" t="s">
        <v>19</v>
      </c>
      <c r="C60" s="54" t="s">
        <v>122</v>
      </c>
      <c r="D60" s="55">
        <v>200</v>
      </c>
      <c r="E60" s="42">
        <f>25+100+30-125+95</f>
        <v>125</v>
      </c>
      <c r="F60" s="56"/>
      <c r="G60" s="57"/>
      <c r="H60" s="115"/>
      <c r="I60" s="57"/>
    </row>
    <row r="61" spans="1:9" ht="0.75" hidden="1" customHeight="1" x14ac:dyDescent="0.3">
      <c r="A61" s="34"/>
      <c r="B61" s="70"/>
      <c r="C61" s="54"/>
      <c r="D61" s="55"/>
      <c r="E61" s="42"/>
      <c r="F61" s="56"/>
      <c r="G61" s="57"/>
      <c r="H61" s="115"/>
      <c r="I61" s="57"/>
    </row>
    <row r="62" spans="1:9" ht="36" hidden="1" customHeight="1" x14ac:dyDescent="0.3">
      <c r="A62" s="34"/>
      <c r="B62" s="69"/>
      <c r="C62" s="54"/>
      <c r="D62" s="55"/>
      <c r="E62" s="42"/>
      <c r="F62" s="56"/>
      <c r="G62" s="57"/>
      <c r="H62" s="115"/>
      <c r="I62" s="57"/>
    </row>
    <row r="63" spans="1:9" ht="36" customHeight="1" x14ac:dyDescent="0.3">
      <c r="A63" s="34"/>
      <c r="B63" s="70" t="s">
        <v>121</v>
      </c>
      <c r="C63" s="54" t="s">
        <v>123</v>
      </c>
      <c r="D63" s="55"/>
      <c r="E63" s="42">
        <f>E64</f>
        <v>100</v>
      </c>
      <c r="F63" s="56"/>
      <c r="G63" s="57"/>
      <c r="H63" s="115"/>
      <c r="I63" s="57"/>
    </row>
    <row r="64" spans="1:9" ht="36" customHeight="1" x14ac:dyDescent="0.3">
      <c r="A64" s="34"/>
      <c r="B64" s="69" t="s">
        <v>19</v>
      </c>
      <c r="C64" s="54" t="s">
        <v>123</v>
      </c>
      <c r="D64" s="55">
        <v>200</v>
      </c>
      <c r="E64" s="42">
        <v>100</v>
      </c>
      <c r="F64" s="56"/>
      <c r="G64" s="57"/>
      <c r="H64" s="115"/>
      <c r="I64" s="57"/>
    </row>
    <row r="65" spans="1:9" ht="37.5" x14ac:dyDescent="0.3">
      <c r="A65" s="34"/>
      <c r="B65" s="52" t="s">
        <v>61</v>
      </c>
      <c r="C65" s="54" t="s">
        <v>62</v>
      </c>
      <c r="D65" s="55"/>
      <c r="E65" s="42">
        <v>141.80000000000001</v>
      </c>
      <c r="F65" s="56"/>
      <c r="G65" s="57"/>
      <c r="H65" s="115"/>
      <c r="I65" s="57"/>
    </row>
    <row r="66" spans="1:9" ht="75" x14ac:dyDescent="0.3">
      <c r="A66" s="34"/>
      <c r="B66" s="52" t="s">
        <v>15</v>
      </c>
      <c r="C66" s="54" t="s">
        <v>62</v>
      </c>
      <c r="D66" s="55">
        <v>100</v>
      </c>
      <c r="E66" s="42">
        <v>141.80000000000001</v>
      </c>
      <c r="F66" s="56"/>
      <c r="G66" s="57"/>
      <c r="H66" s="115"/>
      <c r="I66" s="57"/>
    </row>
    <row r="67" spans="1:9" x14ac:dyDescent="0.3">
      <c r="A67" s="34"/>
      <c r="B67" s="52" t="s">
        <v>171</v>
      </c>
      <c r="C67" s="54" t="s">
        <v>170</v>
      </c>
      <c r="D67" s="55"/>
      <c r="E67" s="42">
        <f>E68</f>
        <v>88.1</v>
      </c>
      <c r="F67" s="56"/>
      <c r="G67" s="57"/>
      <c r="H67" s="115"/>
      <c r="I67" s="57"/>
    </row>
    <row r="68" spans="1:9" x14ac:dyDescent="0.3">
      <c r="A68" s="34"/>
      <c r="B68" s="52" t="s">
        <v>183</v>
      </c>
      <c r="C68" s="54" t="s">
        <v>170</v>
      </c>
      <c r="D68" s="55">
        <v>800</v>
      </c>
      <c r="E68" s="42">
        <v>88.1</v>
      </c>
      <c r="F68" s="56"/>
      <c r="G68" s="57"/>
      <c r="H68" s="115"/>
      <c r="I68" s="57"/>
    </row>
    <row r="69" spans="1:9" ht="56.25" x14ac:dyDescent="0.3">
      <c r="A69" s="34"/>
      <c r="B69" s="52" t="s">
        <v>63</v>
      </c>
      <c r="C69" s="54" t="s">
        <v>64</v>
      </c>
      <c r="D69" s="55"/>
      <c r="E69" s="42">
        <f>E70</f>
        <v>3.8</v>
      </c>
      <c r="F69" s="56"/>
      <c r="G69" s="57"/>
      <c r="H69" s="115"/>
      <c r="I69" s="57"/>
    </row>
    <row r="70" spans="1:9" ht="37.5" x14ac:dyDescent="0.3">
      <c r="A70" s="34"/>
      <c r="B70" s="52" t="s">
        <v>19</v>
      </c>
      <c r="C70" s="54" t="s">
        <v>64</v>
      </c>
      <c r="D70" s="55">
        <v>200</v>
      </c>
      <c r="E70" s="42">
        <v>3.8</v>
      </c>
      <c r="F70" s="56"/>
      <c r="G70" s="57"/>
      <c r="H70" s="115"/>
      <c r="I70" s="57"/>
    </row>
    <row r="71" spans="1:9" x14ac:dyDescent="0.3">
      <c r="A71" s="20"/>
      <c r="B71" s="20"/>
      <c r="C71" s="20"/>
      <c r="D71" s="20"/>
      <c r="E71" s="20"/>
      <c r="F71" s="23"/>
    </row>
    <row r="72" spans="1:9" x14ac:dyDescent="0.3">
      <c r="A72" s="20"/>
      <c r="B72" s="20"/>
      <c r="C72" s="20"/>
      <c r="D72" s="20"/>
      <c r="E72" s="20"/>
      <c r="F72" s="23"/>
    </row>
    <row r="73" spans="1:9" ht="72.75" customHeight="1" x14ac:dyDescent="0.3">
      <c r="A73" s="149" t="s">
        <v>207</v>
      </c>
      <c r="B73" s="149"/>
      <c r="D73" s="151" t="s">
        <v>205</v>
      </c>
      <c r="E73" s="151"/>
    </row>
    <row r="74" spans="1:9" x14ac:dyDescent="0.3">
      <c r="A74" s="24"/>
      <c r="B74" s="24"/>
      <c r="C74" s="24"/>
      <c r="D74" s="108"/>
    </row>
  </sheetData>
  <mergeCells count="5">
    <mergeCell ref="D1:E1"/>
    <mergeCell ref="A4:E4"/>
    <mergeCell ref="A73:B73"/>
    <mergeCell ref="A3:E3"/>
    <mergeCell ref="D73:E73"/>
  </mergeCells>
  <pageMargins left="1.1811023622047245" right="0.39370078740157483" top="0.78740157480314965" bottom="0.78740157480314965" header="0.31496062992125984" footer="0.31496062992125984"/>
  <pageSetup paperSize="9" scale="4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</sheetPr>
  <dimension ref="A1:F30"/>
  <sheetViews>
    <sheetView view="pageBreakPreview" topLeftCell="A13" zoomScale="72" zoomScaleNormal="70" zoomScaleSheetLayoutView="72" workbookViewId="0">
      <selection activeCell="E1" sqref="E1:G1048576"/>
    </sheetView>
  </sheetViews>
  <sheetFormatPr defaultRowHeight="19.5" x14ac:dyDescent="0.3"/>
  <cols>
    <col min="1" max="1" width="73.85546875" customWidth="1"/>
    <col min="2" max="2" width="23.85546875" customWidth="1"/>
    <col min="3" max="3" width="17.85546875" customWidth="1"/>
    <col min="4" max="4" width="20.7109375" customWidth="1"/>
    <col min="5" max="5" width="19.28515625" style="121" customWidth="1"/>
  </cols>
  <sheetData>
    <row r="1" spans="1:6" ht="207.75" customHeight="1" x14ac:dyDescent="0.3">
      <c r="A1" s="17"/>
      <c r="B1" s="17"/>
      <c r="C1" s="152" t="s">
        <v>220</v>
      </c>
      <c r="D1" s="152"/>
      <c r="E1" s="117"/>
    </row>
    <row r="2" spans="1:6" x14ac:dyDescent="0.3">
      <c r="A2" s="15"/>
      <c r="B2" s="15"/>
      <c r="C2" s="15"/>
      <c r="D2" s="15"/>
      <c r="E2" s="118"/>
    </row>
    <row r="3" spans="1:6" ht="44.25" customHeight="1" x14ac:dyDescent="0.3">
      <c r="A3" s="154" t="s">
        <v>124</v>
      </c>
      <c r="B3" s="154"/>
      <c r="C3" s="154"/>
      <c r="D3" s="154"/>
      <c r="E3" s="118"/>
    </row>
    <row r="4" spans="1:6" x14ac:dyDescent="0.3">
      <c r="A4" s="15"/>
      <c r="B4" s="15"/>
      <c r="C4" s="15"/>
      <c r="D4" s="16" t="s">
        <v>0</v>
      </c>
      <c r="E4" s="118"/>
    </row>
    <row r="5" spans="1:6" x14ac:dyDescent="0.3">
      <c r="A5" s="12" t="s">
        <v>4</v>
      </c>
      <c r="B5" s="12" t="s">
        <v>66</v>
      </c>
      <c r="C5" s="12" t="s">
        <v>67</v>
      </c>
      <c r="D5" s="12" t="s">
        <v>7</v>
      </c>
      <c r="E5" s="118"/>
    </row>
    <row r="6" spans="1:6" x14ac:dyDescent="0.3">
      <c r="A6" s="12">
        <v>2</v>
      </c>
      <c r="B6" s="12">
        <v>4</v>
      </c>
      <c r="C6" s="12">
        <v>5</v>
      </c>
      <c r="D6" s="12">
        <v>8</v>
      </c>
      <c r="E6" s="118"/>
    </row>
    <row r="7" spans="1:6" x14ac:dyDescent="0.3">
      <c r="A7" s="18" t="s">
        <v>1</v>
      </c>
      <c r="B7" s="71"/>
      <c r="C7" s="71"/>
      <c r="D7" s="76">
        <f>D8+D15+D17+D19+D21+D24</f>
        <v>9856</v>
      </c>
      <c r="E7" s="118"/>
    </row>
    <row r="8" spans="1:6" ht="27.75" customHeight="1" x14ac:dyDescent="0.3">
      <c r="A8" s="13" t="s">
        <v>68</v>
      </c>
      <c r="B8" s="72" t="s">
        <v>93</v>
      </c>
      <c r="C8" s="72" t="s">
        <v>94</v>
      </c>
      <c r="D8" s="77">
        <f>D9+D10+D11+D12+D13+D14</f>
        <v>3649.7999999999997</v>
      </c>
      <c r="E8" s="118"/>
    </row>
    <row r="9" spans="1:6" ht="54" customHeight="1" x14ac:dyDescent="0.3">
      <c r="A9" s="8" t="s">
        <v>69</v>
      </c>
      <c r="B9" s="73" t="s">
        <v>93</v>
      </c>
      <c r="C9" s="73" t="s">
        <v>96</v>
      </c>
      <c r="D9" s="78">
        <v>1390.3</v>
      </c>
      <c r="E9" s="119"/>
      <c r="F9" s="81"/>
    </row>
    <row r="10" spans="1:6" ht="90" customHeight="1" x14ac:dyDescent="0.3">
      <c r="A10" s="8" t="s">
        <v>70</v>
      </c>
      <c r="B10" s="73" t="s">
        <v>93</v>
      </c>
      <c r="C10" s="73" t="s">
        <v>97</v>
      </c>
      <c r="D10" s="82">
        <f>1693.2+13-50+27.7-125+168.8+50+20+50+20+15+10+5</f>
        <v>1897.7</v>
      </c>
      <c r="E10" s="119"/>
      <c r="F10" s="81"/>
    </row>
    <row r="11" spans="1:6" ht="90" customHeight="1" x14ac:dyDescent="0.3">
      <c r="A11" s="8" t="s">
        <v>71</v>
      </c>
      <c r="B11" s="73" t="s">
        <v>93</v>
      </c>
      <c r="C11" s="73" t="s">
        <v>95</v>
      </c>
      <c r="D11" s="82">
        <v>47.7</v>
      </c>
      <c r="E11" s="119"/>
      <c r="F11" s="81"/>
    </row>
    <row r="12" spans="1:6" s="51" customFormat="1" ht="50.25" customHeight="1" x14ac:dyDescent="0.3">
      <c r="A12" s="8" t="s">
        <v>169</v>
      </c>
      <c r="B12" s="73" t="s">
        <v>93</v>
      </c>
      <c r="C12" s="73" t="s">
        <v>168</v>
      </c>
      <c r="D12" s="78">
        <v>88.1</v>
      </c>
      <c r="E12" s="120"/>
      <c r="F12" s="81"/>
    </row>
    <row r="13" spans="1:6" ht="29.25" customHeight="1" x14ac:dyDescent="0.3">
      <c r="A13" s="8" t="s">
        <v>72</v>
      </c>
      <c r="B13" s="73" t="s">
        <v>93</v>
      </c>
      <c r="C13" s="73">
        <v>11</v>
      </c>
      <c r="D13" s="78">
        <v>1</v>
      </c>
      <c r="E13" s="118"/>
    </row>
    <row r="14" spans="1:6" s="112" customFormat="1" ht="29.25" customHeight="1" x14ac:dyDescent="0.3">
      <c r="A14" s="122" t="s">
        <v>185</v>
      </c>
      <c r="B14" s="73" t="s">
        <v>93</v>
      </c>
      <c r="C14" s="73" t="s">
        <v>184</v>
      </c>
      <c r="D14" s="78">
        <f>30+95+100</f>
        <v>225</v>
      </c>
      <c r="E14" s="118"/>
    </row>
    <row r="15" spans="1:6" ht="28.5" customHeight="1" x14ac:dyDescent="0.3">
      <c r="A15" s="13" t="s">
        <v>73</v>
      </c>
      <c r="B15" s="72" t="s">
        <v>96</v>
      </c>
      <c r="C15" s="72" t="s">
        <v>94</v>
      </c>
      <c r="D15" s="77">
        <v>141.80000000000001</v>
      </c>
      <c r="E15" s="118"/>
    </row>
    <row r="16" spans="1:6" ht="26.25" customHeight="1" x14ac:dyDescent="0.3">
      <c r="A16" s="19" t="s">
        <v>74</v>
      </c>
      <c r="B16" s="74" t="s">
        <v>96</v>
      </c>
      <c r="C16" s="74" t="s">
        <v>92</v>
      </c>
      <c r="D16" s="79">
        <v>141.80000000000001</v>
      </c>
      <c r="E16" s="118"/>
    </row>
    <row r="17" spans="1:5" ht="45.75" customHeight="1" x14ac:dyDescent="0.3">
      <c r="A17" s="13" t="s">
        <v>75</v>
      </c>
      <c r="B17" s="72" t="s">
        <v>92</v>
      </c>
      <c r="C17" s="72" t="s">
        <v>94</v>
      </c>
      <c r="D17" s="77">
        <v>11</v>
      </c>
      <c r="E17" s="118"/>
    </row>
    <row r="18" spans="1:5" ht="66" customHeight="1" x14ac:dyDescent="0.3">
      <c r="A18" s="11" t="s">
        <v>76</v>
      </c>
      <c r="B18" s="75" t="s">
        <v>92</v>
      </c>
      <c r="C18" s="74">
        <v>10</v>
      </c>
      <c r="D18" s="80">
        <v>11</v>
      </c>
      <c r="E18" s="118"/>
    </row>
    <row r="19" spans="1:5" ht="27.75" customHeight="1" x14ac:dyDescent="0.3">
      <c r="A19" s="13" t="s">
        <v>77</v>
      </c>
      <c r="B19" s="72" t="s">
        <v>97</v>
      </c>
      <c r="C19" s="72" t="s">
        <v>94</v>
      </c>
      <c r="D19" s="77">
        <f>D20</f>
        <v>1846.7</v>
      </c>
      <c r="E19" s="118"/>
    </row>
    <row r="20" spans="1:5" ht="33.75" customHeight="1" x14ac:dyDescent="0.3">
      <c r="A20" s="19" t="s">
        <v>78</v>
      </c>
      <c r="B20" s="74" t="s">
        <v>97</v>
      </c>
      <c r="C20" s="74" t="s">
        <v>98</v>
      </c>
      <c r="D20" s="79">
        <v>1846.7</v>
      </c>
      <c r="E20" s="118"/>
    </row>
    <row r="21" spans="1:5" ht="28.5" customHeight="1" x14ac:dyDescent="0.3">
      <c r="A21" s="13" t="s">
        <v>79</v>
      </c>
      <c r="B21" s="72" t="s">
        <v>99</v>
      </c>
      <c r="C21" s="72" t="s">
        <v>94</v>
      </c>
      <c r="D21" s="77">
        <f>D23+D22</f>
        <v>720.8</v>
      </c>
      <c r="E21" s="118"/>
    </row>
    <row r="22" spans="1:5" s="124" customFormat="1" ht="28.5" customHeight="1" x14ac:dyDescent="0.3">
      <c r="A22" s="8" t="s">
        <v>201</v>
      </c>
      <c r="B22" s="73" t="s">
        <v>99</v>
      </c>
      <c r="C22" s="73" t="s">
        <v>96</v>
      </c>
      <c r="D22" s="78">
        <f>73+75</f>
        <v>148</v>
      </c>
      <c r="E22" s="118"/>
    </row>
    <row r="23" spans="1:5" ht="26.25" customHeight="1" x14ac:dyDescent="0.3">
      <c r="A23" s="19" t="s">
        <v>80</v>
      </c>
      <c r="B23" s="74" t="s">
        <v>99</v>
      </c>
      <c r="C23" s="74" t="s">
        <v>92</v>
      </c>
      <c r="D23" s="79">
        <f>483.6-52+141.2</f>
        <v>572.79999999999995</v>
      </c>
      <c r="E23" s="118"/>
    </row>
    <row r="24" spans="1:5" ht="33.75" customHeight="1" x14ac:dyDescent="0.3">
      <c r="A24" s="13" t="s">
        <v>81</v>
      </c>
      <c r="B24" s="72" t="s">
        <v>100</v>
      </c>
      <c r="C24" s="72" t="s">
        <v>94</v>
      </c>
      <c r="D24" s="77">
        <f>D25</f>
        <v>3485.9</v>
      </c>
      <c r="E24" s="118"/>
    </row>
    <row r="25" spans="1:5" ht="25.5" customHeight="1" x14ac:dyDescent="0.3">
      <c r="A25" s="19" t="s">
        <v>82</v>
      </c>
      <c r="B25" s="74" t="s">
        <v>100</v>
      </c>
      <c r="C25" s="74" t="s">
        <v>93</v>
      </c>
      <c r="D25" s="79">
        <f>3102.5-30+338.4+30+45</f>
        <v>3485.9</v>
      </c>
      <c r="E25" s="118"/>
    </row>
    <row r="26" spans="1:5" x14ac:dyDescent="0.3">
      <c r="A26" s="15"/>
      <c r="B26" s="15"/>
      <c r="C26" s="15"/>
      <c r="D26" s="15"/>
      <c r="E26" s="118"/>
    </row>
    <row r="27" spans="1:5" x14ac:dyDescent="0.3">
      <c r="A27" s="15"/>
      <c r="B27" s="15"/>
      <c r="C27" s="15"/>
      <c r="D27" s="15"/>
      <c r="E27" s="118"/>
    </row>
    <row r="28" spans="1:5" x14ac:dyDescent="0.3">
      <c r="A28" s="153" t="s">
        <v>208</v>
      </c>
      <c r="B28" s="153"/>
    </row>
    <row r="29" spans="1:5" s="137" customFormat="1" x14ac:dyDescent="0.3">
      <c r="A29" s="136" t="s">
        <v>210</v>
      </c>
      <c r="B29" s="136"/>
      <c r="E29" s="121"/>
    </row>
    <row r="30" spans="1:5" x14ac:dyDescent="0.3">
      <c r="A30" s="1" t="s">
        <v>209</v>
      </c>
      <c r="B30" s="1"/>
      <c r="C30" s="1"/>
      <c r="D30" s="1" t="s">
        <v>211</v>
      </c>
    </row>
  </sheetData>
  <mergeCells count="3">
    <mergeCell ref="C1:D1"/>
    <mergeCell ref="A28:B28"/>
    <mergeCell ref="A3:D3"/>
  </mergeCells>
  <pageMargins left="1.1811023622047245" right="0.39370078740157483" top="0.78740157480314965" bottom="0.39370078740157483" header="0.31496062992125984" footer="0.31496062992125984"/>
  <pageSetup paperSize="9" scale="54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FF00"/>
  </sheetPr>
  <dimension ref="A1:K114"/>
  <sheetViews>
    <sheetView view="pageBreakPreview" topLeftCell="A102" zoomScale="85" zoomScaleNormal="85" zoomScaleSheetLayoutView="85" workbookViewId="0">
      <selection activeCell="J1" sqref="J1:K1048576"/>
    </sheetView>
  </sheetViews>
  <sheetFormatPr defaultRowHeight="18.75" x14ac:dyDescent="0.3"/>
  <cols>
    <col min="1" max="1" width="8.28515625" style="22" customWidth="1"/>
    <col min="2" max="2" width="56.140625" style="22" customWidth="1"/>
    <col min="3" max="3" width="12.7109375" style="49" customWidth="1"/>
    <col min="4" max="4" width="8.5703125" style="22" customWidth="1"/>
    <col min="5" max="5" width="9.140625" style="22"/>
    <col min="6" max="6" width="24.42578125" style="22" customWidth="1"/>
    <col min="7" max="7" width="9.140625" style="22"/>
    <col min="8" max="8" width="24.28515625" style="22" customWidth="1"/>
    <col min="9" max="9" width="9.140625" style="22" hidden="1" customWidth="1"/>
    <col min="10" max="10" width="18.140625" style="111" customWidth="1"/>
    <col min="11" max="11" width="30.140625" style="111" customWidth="1"/>
  </cols>
  <sheetData>
    <row r="1" spans="1:9" ht="263.25" customHeight="1" x14ac:dyDescent="0.3">
      <c r="A1" s="20"/>
      <c r="B1" s="20"/>
      <c r="C1" s="21"/>
      <c r="D1" s="20"/>
      <c r="E1" s="20"/>
      <c r="F1" s="20"/>
      <c r="G1" s="152" t="s">
        <v>221</v>
      </c>
      <c r="H1" s="152"/>
      <c r="I1" s="20"/>
    </row>
    <row r="2" spans="1:9" x14ac:dyDescent="0.3">
      <c r="A2" s="20"/>
      <c r="B2" s="20"/>
      <c r="C2" s="21"/>
      <c r="D2" s="20"/>
      <c r="E2" s="20"/>
      <c r="F2" s="20"/>
      <c r="G2" s="20"/>
      <c r="H2" s="20"/>
      <c r="I2" s="20"/>
    </row>
    <row r="3" spans="1:9" ht="15" customHeight="1" x14ac:dyDescent="0.3">
      <c r="A3" s="150"/>
      <c r="B3" s="150"/>
      <c r="C3" s="150"/>
      <c r="D3" s="150"/>
      <c r="E3" s="20"/>
      <c r="F3" s="20"/>
      <c r="G3" s="20"/>
      <c r="H3" s="20"/>
      <c r="I3" s="20"/>
    </row>
    <row r="4" spans="1:9" ht="26.25" customHeight="1" x14ac:dyDescent="0.4">
      <c r="A4" s="156" t="s">
        <v>129</v>
      </c>
      <c r="B4" s="156"/>
      <c r="C4" s="156"/>
      <c r="D4" s="156"/>
      <c r="E4" s="156"/>
      <c r="F4" s="156"/>
      <c r="G4" s="156"/>
      <c r="H4" s="156"/>
      <c r="I4" s="25"/>
    </row>
    <row r="5" spans="1:9" x14ac:dyDescent="0.3">
      <c r="A5" s="20"/>
      <c r="B5" s="20"/>
      <c r="C5" s="21"/>
      <c r="D5" s="20"/>
      <c r="E5" s="20"/>
      <c r="F5" s="20"/>
      <c r="G5" s="20"/>
      <c r="H5" s="26" t="s">
        <v>0</v>
      </c>
      <c r="I5" s="20"/>
    </row>
    <row r="6" spans="1:9" x14ac:dyDescent="0.3">
      <c r="A6" s="27" t="s">
        <v>3</v>
      </c>
      <c r="B6" s="27" t="s">
        <v>4</v>
      </c>
      <c r="C6" s="28" t="s">
        <v>83</v>
      </c>
      <c r="D6" s="27" t="s">
        <v>66</v>
      </c>
      <c r="E6" s="27" t="s">
        <v>67</v>
      </c>
      <c r="F6" s="27" t="s">
        <v>5</v>
      </c>
      <c r="G6" s="27" t="s">
        <v>6</v>
      </c>
      <c r="H6" s="27" t="s">
        <v>7</v>
      </c>
      <c r="I6" s="20"/>
    </row>
    <row r="7" spans="1:9" x14ac:dyDescent="0.3">
      <c r="A7" s="29">
        <v>1</v>
      </c>
      <c r="B7" s="29">
        <v>2</v>
      </c>
      <c r="C7" s="30">
        <v>3</v>
      </c>
      <c r="D7" s="29">
        <v>4</v>
      </c>
      <c r="E7" s="29">
        <v>5</v>
      </c>
      <c r="F7" s="29">
        <v>6</v>
      </c>
      <c r="G7" s="29">
        <v>7</v>
      </c>
      <c r="H7" s="29">
        <v>8</v>
      </c>
      <c r="I7" s="20"/>
    </row>
    <row r="8" spans="1:9" ht="20.25" x14ac:dyDescent="0.3">
      <c r="A8" s="31"/>
      <c r="B8" s="32" t="s">
        <v>1</v>
      </c>
      <c r="C8" s="33"/>
      <c r="D8" s="34"/>
      <c r="E8" s="34"/>
      <c r="F8" s="34"/>
      <c r="G8" s="34"/>
      <c r="H8" s="35">
        <f>H9+H16</f>
        <v>9856</v>
      </c>
      <c r="I8" s="20"/>
    </row>
    <row r="9" spans="1:9" ht="30" x14ac:dyDescent="0.3">
      <c r="A9" s="36">
        <v>1</v>
      </c>
      <c r="B9" s="37" t="s">
        <v>84</v>
      </c>
      <c r="C9" s="38">
        <v>991</v>
      </c>
      <c r="D9" s="34"/>
      <c r="E9" s="34"/>
      <c r="F9" s="34"/>
      <c r="G9" s="34"/>
      <c r="H9" s="39">
        <f t="shared" ref="H9:H13" si="0">H10</f>
        <v>47.7</v>
      </c>
      <c r="I9" s="20"/>
    </row>
    <row r="10" spans="1:9" x14ac:dyDescent="0.3">
      <c r="A10" s="31"/>
      <c r="B10" s="40" t="s">
        <v>68</v>
      </c>
      <c r="C10" s="33">
        <v>991</v>
      </c>
      <c r="D10" s="41" t="s">
        <v>93</v>
      </c>
      <c r="E10" s="41" t="s">
        <v>94</v>
      </c>
      <c r="F10" s="34"/>
      <c r="G10" s="34"/>
      <c r="H10" s="42">
        <f t="shared" si="0"/>
        <v>47.7</v>
      </c>
      <c r="I10" s="20"/>
    </row>
    <row r="11" spans="1:9" ht="45.75" x14ac:dyDescent="0.3">
      <c r="A11" s="29"/>
      <c r="B11" s="40" t="s">
        <v>71</v>
      </c>
      <c r="C11" s="33">
        <v>991</v>
      </c>
      <c r="D11" s="41" t="s">
        <v>93</v>
      </c>
      <c r="E11" s="41" t="s">
        <v>95</v>
      </c>
      <c r="F11" s="34"/>
      <c r="G11" s="34"/>
      <c r="H11" s="42">
        <f t="shared" si="0"/>
        <v>47.7</v>
      </c>
      <c r="I11" s="20"/>
    </row>
    <row r="12" spans="1:9" x14ac:dyDescent="0.3">
      <c r="A12" s="29"/>
      <c r="B12" s="43" t="s">
        <v>26</v>
      </c>
      <c r="C12" s="33">
        <v>991</v>
      </c>
      <c r="D12" s="41" t="s">
        <v>93</v>
      </c>
      <c r="E12" s="41" t="s">
        <v>95</v>
      </c>
      <c r="F12" s="34" t="s">
        <v>27</v>
      </c>
      <c r="G12" s="34"/>
      <c r="H12" s="42">
        <f t="shared" si="0"/>
        <v>47.7</v>
      </c>
      <c r="I12" s="20"/>
    </row>
    <row r="13" spans="1:9" ht="30" x14ac:dyDescent="0.3">
      <c r="A13" s="29"/>
      <c r="B13" s="43" t="s">
        <v>28</v>
      </c>
      <c r="C13" s="33">
        <v>991</v>
      </c>
      <c r="D13" s="41" t="s">
        <v>93</v>
      </c>
      <c r="E13" s="41" t="s">
        <v>95</v>
      </c>
      <c r="F13" s="34" t="s">
        <v>29</v>
      </c>
      <c r="G13" s="34"/>
      <c r="H13" s="42">
        <f t="shared" si="0"/>
        <v>47.7</v>
      </c>
      <c r="I13" s="20"/>
    </row>
    <row r="14" spans="1:9" ht="45.75" x14ac:dyDescent="0.3">
      <c r="A14" s="29"/>
      <c r="B14" s="40" t="s">
        <v>30</v>
      </c>
      <c r="C14" s="33">
        <v>991</v>
      </c>
      <c r="D14" s="41" t="s">
        <v>93</v>
      </c>
      <c r="E14" s="41" t="s">
        <v>95</v>
      </c>
      <c r="F14" s="34" t="s">
        <v>31</v>
      </c>
      <c r="G14" s="34"/>
      <c r="H14" s="42">
        <f>H15</f>
        <v>47.7</v>
      </c>
      <c r="I14" s="20"/>
    </row>
    <row r="15" spans="1:9" x14ac:dyDescent="0.3">
      <c r="A15" s="29"/>
      <c r="B15" s="40" t="s">
        <v>24</v>
      </c>
      <c r="C15" s="33">
        <v>991</v>
      </c>
      <c r="D15" s="41" t="s">
        <v>93</v>
      </c>
      <c r="E15" s="41" t="s">
        <v>95</v>
      </c>
      <c r="F15" s="34" t="s">
        <v>31</v>
      </c>
      <c r="G15" s="34">
        <v>500</v>
      </c>
      <c r="H15" s="42">
        <v>47.7</v>
      </c>
      <c r="I15" s="20"/>
    </row>
    <row r="16" spans="1:9" ht="30" x14ac:dyDescent="0.3">
      <c r="A16" s="36">
        <v>2</v>
      </c>
      <c r="B16" s="37" t="s">
        <v>85</v>
      </c>
      <c r="C16" s="38">
        <v>992</v>
      </c>
      <c r="D16" s="41"/>
      <c r="E16" s="41"/>
      <c r="F16" s="34"/>
      <c r="G16" s="34"/>
      <c r="H16" s="44">
        <f>H17+H55+H62+H69+H76+H91</f>
        <v>9808.2999999999993</v>
      </c>
      <c r="I16" s="20"/>
    </row>
    <row r="17" spans="1:9" x14ac:dyDescent="0.3">
      <c r="A17" s="31"/>
      <c r="B17" s="40" t="s">
        <v>68</v>
      </c>
      <c r="C17" s="33">
        <v>992</v>
      </c>
      <c r="D17" s="41" t="s">
        <v>93</v>
      </c>
      <c r="E17" s="41" t="s">
        <v>94</v>
      </c>
      <c r="F17" s="34"/>
      <c r="G17" s="34"/>
      <c r="H17" s="39">
        <f>H18+H23+H44+H41+H48</f>
        <v>3602.1</v>
      </c>
      <c r="I17" s="20"/>
    </row>
    <row r="18" spans="1:9" ht="30.75" x14ac:dyDescent="0.3">
      <c r="A18" s="31"/>
      <c r="B18" s="40" t="s">
        <v>69</v>
      </c>
      <c r="C18" s="33">
        <v>992</v>
      </c>
      <c r="D18" s="41" t="s">
        <v>93</v>
      </c>
      <c r="E18" s="41" t="s">
        <v>96</v>
      </c>
      <c r="F18" s="34"/>
      <c r="G18" s="34"/>
      <c r="H18" s="42">
        <f>H19</f>
        <v>1390.3</v>
      </c>
      <c r="I18" s="20"/>
    </row>
    <row r="19" spans="1:9" ht="30" x14ac:dyDescent="0.3">
      <c r="A19" s="31"/>
      <c r="B19" s="43" t="s">
        <v>117</v>
      </c>
      <c r="C19" s="33">
        <v>992</v>
      </c>
      <c r="D19" s="41" t="s">
        <v>93</v>
      </c>
      <c r="E19" s="41" t="s">
        <v>96</v>
      </c>
      <c r="F19" s="34" t="s">
        <v>10</v>
      </c>
      <c r="G19" s="34"/>
      <c r="H19" s="42">
        <f>H20</f>
        <v>1390.3</v>
      </c>
      <c r="I19" s="20"/>
    </row>
    <row r="20" spans="1:9" ht="30.75" x14ac:dyDescent="0.3">
      <c r="A20" s="31"/>
      <c r="B20" s="40" t="s">
        <v>11</v>
      </c>
      <c r="C20" s="33">
        <v>992</v>
      </c>
      <c r="D20" s="41" t="s">
        <v>93</v>
      </c>
      <c r="E20" s="41" t="s">
        <v>96</v>
      </c>
      <c r="F20" s="34" t="s">
        <v>12</v>
      </c>
      <c r="G20" s="34"/>
      <c r="H20" s="42">
        <f>H21</f>
        <v>1390.3</v>
      </c>
      <c r="I20" s="20"/>
    </row>
    <row r="21" spans="1:9" ht="30.75" x14ac:dyDescent="0.3">
      <c r="A21" s="29"/>
      <c r="B21" s="40" t="s">
        <v>13</v>
      </c>
      <c r="C21" s="33">
        <v>992</v>
      </c>
      <c r="D21" s="41" t="s">
        <v>93</v>
      </c>
      <c r="E21" s="41" t="s">
        <v>96</v>
      </c>
      <c r="F21" s="34" t="s">
        <v>14</v>
      </c>
      <c r="G21" s="34"/>
      <c r="H21" s="42">
        <f>H22</f>
        <v>1390.3</v>
      </c>
      <c r="I21" s="20"/>
    </row>
    <row r="22" spans="1:9" ht="60.75" x14ac:dyDescent="0.3">
      <c r="A22" s="29"/>
      <c r="B22" s="40" t="s">
        <v>15</v>
      </c>
      <c r="C22" s="33">
        <v>992</v>
      </c>
      <c r="D22" s="41" t="s">
        <v>93</v>
      </c>
      <c r="E22" s="41" t="s">
        <v>96</v>
      </c>
      <c r="F22" s="34" t="s">
        <v>14</v>
      </c>
      <c r="G22" s="34">
        <v>100</v>
      </c>
      <c r="H22" s="42">
        <v>1390.3</v>
      </c>
      <c r="I22" s="20"/>
    </row>
    <row r="23" spans="1:9" ht="45" x14ac:dyDescent="0.3">
      <c r="A23" s="29"/>
      <c r="B23" s="43" t="s">
        <v>70</v>
      </c>
      <c r="C23" s="33">
        <v>992</v>
      </c>
      <c r="D23" s="41" t="s">
        <v>93</v>
      </c>
      <c r="E23" s="41" t="s">
        <v>97</v>
      </c>
      <c r="F23" s="45"/>
      <c r="G23" s="34"/>
      <c r="H23" s="42">
        <f>H24+H32</f>
        <v>1897.7</v>
      </c>
      <c r="I23" s="20"/>
    </row>
    <row r="24" spans="1:9" ht="30" x14ac:dyDescent="0.3">
      <c r="A24" s="29"/>
      <c r="B24" s="43" t="s">
        <v>9</v>
      </c>
      <c r="C24" s="33">
        <v>992</v>
      </c>
      <c r="D24" s="41" t="s">
        <v>93</v>
      </c>
      <c r="E24" s="41" t="s">
        <v>97</v>
      </c>
      <c r="F24" s="34" t="s">
        <v>10</v>
      </c>
      <c r="G24" s="34"/>
      <c r="H24" s="42">
        <f>H25</f>
        <v>1893.9</v>
      </c>
      <c r="I24" s="20"/>
    </row>
    <row r="25" spans="1:9" ht="30" x14ac:dyDescent="0.3">
      <c r="A25" s="29"/>
      <c r="B25" s="43" t="s">
        <v>16</v>
      </c>
      <c r="C25" s="33">
        <v>992</v>
      </c>
      <c r="D25" s="41" t="s">
        <v>93</v>
      </c>
      <c r="E25" s="41" t="s">
        <v>97</v>
      </c>
      <c r="F25" s="34" t="s">
        <v>17</v>
      </c>
      <c r="G25" s="34"/>
      <c r="H25" s="42">
        <f>H26+H30</f>
        <v>1893.9</v>
      </c>
      <c r="I25" s="20"/>
    </row>
    <row r="26" spans="1:9" ht="30" x14ac:dyDescent="0.3">
      <c r="A26" s="29"/>
      <c r="B26" s="43" t="s">
        <v>13</v>
      </c>
      <c r="C26" s="33">
        <v>992</v>
      </c>
      <c r="D26" s="41" t="s">
        <v>93</v>
      </c>
      <c r="E26" s="41" t="s">
        <v>97</v>
      </c>
      <c r="F26" s="34" t="s">
        <v>18</v>
      </c>
      <c r="G26" s="34"/>
      <c r="H26" s="42">
        <f>H27+H28+H29</f>
        <v>1893.7</v>
      </c>
      <c r="I26" s="20"/>
    </row>
    <row r="27" spans="1:9" ht="60" x14ac:dyDescent="0.3">
      <c r="A27" s="29"/>
      <c r="B27" s="43" t="s">
        <v>15</v>
      </c>
      <c r="C27" s="33">
        <v>992</v>
      </c>
      <c r="D27" s="41" t="s">
        <v>93</v>
      </c>
      <c r="E27" s="41" t="s">
        <v>97</v>
      </c>
      <c r="F27" s="34" t="s">
        <v>18</v>
      </c>
      <c r="G27" s="34">
        <v>100</v>
      </c>
      <c r="H27" s="42">
        <f>707.6+281.4+168.8</f>
        <v>1157.8</v>
      </c>
      <c r="I27" s="20"/>
    </row>
    <row r="28" spans="1:9" ht="30.75" x14ac:dyDescent="0.3">
      <c r="A28" s="29"/>
      <c r="B28" s="40" t="s">
        <v>19</v>
      </c>
      <c r="C28" s="33">
        <v>992</v>
      </c>
      <c r="D28" s="41" t="s">
        <v>93</v>
      </c>
      <c r="E28" s="41" t="s">
        <v>97</v>
      </c>
      <c r="F28" s="34" t="s">
        <v>18</v>
      </c>
      <c r="G28" s="34">
        <v>200</v>
      </c>
      <c r="H28" s="42">
        <f>1196.2-718-20+11.7+24+5+20+50+20+15+10+5</f>
        <v>618.90000000000009</v>
      </c>
      <c r="I28" s="20"/>
    </row>
    <row r="29" spans="1:9" x14ac:dyDescent="0.3">
      <c r="A29" s="29"/>
      <c r="B29" s="40" t="s">
        <v>20</v>
      </c>
      <c r="C29" s="33">
        <v>992</v>
      </c>
      <c r="D29" s="41" t="s">
        <v>93</v>
      </c>
      <c r="E29" s="41" t="s">
        <v>97</v>
      </c>
      <c r="F29" s="34" t="s">
        <v>18</v>
      </c>
      <c r="G29" s="34">
        <v>800</v>
      </c>
      <c r="H29" s="42">
        <f>117-50+50</f>
        <v>117</v>
      </c>
      <c r="I29" s="20"/>
    </row>
    <row r="30" spans="1:9" ht="30.75" x14ac:dyDescent="0.3">
      <c r="A30" s="29"/>
      <c r="B30" s="40" t="s">
        <v>23</v>
      </c>
      <c r="C30" s="33">
        <v>992</v>
      </c>
      <c r="D30" s="41" t="s">
        <v>93</v>
      </c>
      <c r="E30" s="41" t="s">
        <v>97</v>
      </c>
      <c r="F30" s="34" t="s">
        <v>25</v>
      </c>
      <c r="G30" s="34"/>
      <c r="H30" s="42">
        <v>0.2</v>
      </c>
      <c r="I30" s="20"/>
    </row>
    <row r="31" spans="1:9" x14ac:dyDescent="0.3">
      <c r="A31" s="29"/>
      <c r="B31" s="40" t="s">
        <v>24</v>
      </c>
      <c r="C31" s="33">
        <v>992</v>
      </c>
      <c r="D31" s="41" t="s">
        <v>93</v>
      </c>
      <c r="E31" s="41" t="s">
        <v>97</v>
      </c>
      <c r="F31" s="34" t="s">
        <v>25</v>
      </c>
      <c r="G31" s="34">
        <v>500</v>
      </c>
      <c r="H31" s="42">
        <v>0.2</v>
      </c>
      <c r="I31" s="20"/>
    </row>
    <row r="32" spans="1:9" x14ac:dyDescent="0.3">
      <c r="A32" s="29"/>
      <c r="B32" s="40" t="s">
        <v>32</v>
      </c>
      <c r="C32" s="33">
        <v>992</v>
      </c>
      <c r="D32" s="41" t="s">
        <v>93</v>
      </c>
      <c r="E32" s="41" t="s">
        <v>97</v>
      </c>
      <c r="F32" s="34" t="s">
        <v>33</v>
      </c>
      <c r="G32" s="34"/>
      <c r="H32" s="42">
        <f>H33</f>
        <v>3.8</v>
      </c>
      <c r="I32" s="20"/>
    </row>
    <row r="33" spans="1:11" x14ac:dyDescent="0.3">
      <c r="A33" s="29"/>
      <c r="B33" s="40" t="s">
        <v>65</v>
      </c>
      <c r="C33" s="33">
        <v>992</v>
      </c>
      <c r="D33" s="41" t="s">
        <v>93</v>
      </c>
      <c r="E33" s="41" t="s">
        <v>97</v>
      </c>
      <c r="F33" s="34" t="s">
        <v>58</v>
      </c>
      <c r="G33" s="34"/>
      <c r="H33" s="42">
        <f>H34</f>
        <v>3.8</v>
      </c>
      <c r="I33" s="20"/>
    </row>
    <row r="34" spans="1:11" ht="18.75" customHeight="1" x14ac:dyDescent="0.3">
      <c r="A34" s="29"/>
      <c r="B34" s="40" t="s">
        <v>59</v>
      </c>
      <c r="C34" s="33">
        <v>992</v>
      </c>
      <c r="D34" s="41" t="s">
        <v>93</v>
      </c>
      <c r="E34" s="41" t="s">
        <v>97</v>
      </c>
      <c r="F34" s="34" t="s">
        <v>60</v>
      </c>
      <c r="G34" s="34"/>
      <c r="H34" s="42">
        <f>H36+H40</f>
        <v>3.8</v>
      </c>
      <c r="I34" s="20"/>
    </row>
    <row r="35" spans="1:11" ht="0.75" hidden="1" customHeight="1" x14ac:dyDescent="0.3">
      <c r="A35" s="29"/>
      <c r="B35" s="134"/>
      <c r="C35" s="33"/>
      <c r="D35" s="41"/>
      <c r="E35" s="41"/>
      <c r="F35" s="34"/>
      <c r="G35" s="34"/>
      <c r="H35" s="42"/>
      <c r="I35" s="20"/>
    </row>
    <row r="36" spans="1:11" hidden="1" x14ac:dyDescent="0.3">
      <c r="A36" s="29"/>
      <c r="B36" s="40"/>
      <c r="C36" s="33"/>
      <c r="D36" s="41"/>
      <c r="E36" s="41"/>
      <c r="F36" s="34"/>
      <c r="G36" s="34"/>
      <c r="H36" s="42"/>
      <c r="I36" s="20"/>
      <c r="J36" s="135"/>
    </row>
    <row r="37" spans="1:11" hidden="1" x14ac:dyDescent="0.3">
      <c r="A37" s="29"/>
      <c r="B37" s="40" t="s">
        <v>121</v>
      </c>
      <c r="C37" s="33">
        <v>992</v>
      </c>
      <c r="D37" s="41" t="s">
        <v>93</v>
      </c>
      <c r="E37" s="41" t="s">
        <v>97</v>
      </c>
      <c r="F37" s="34" t="s">
        <v>123</v>
      </c>
      <c r="G37" s="34"/>
      <c r="H37" s="42"/>
      <c r="I37" s="20"/>
    </row>
    <row r="38" spans="1:11" ht="30.75" hidden="1" x14ac:dyDescent="0.3">
      <c r="A38" s="29"/>
      <c r="B38" s="40" t="s">
        <v>19</v>
      </c>
      <c r="C38" s="33">
        <v>992</v>
      </c>
      <c r="D38" s="41" t="s">
        <v>93</v>
      </c>
      <c r="E38" s="41" t="s">
        <v>97</v>
      </c>
      <c r="F38" s="34" t="s">
        <v>123</v>
      </c>
      <c r="G38" s="34">
        <v>200</v>
      </c>
      <c r="H38" s="42"/>
      <c r="I38" s="20"/>
    </row>
    <row r="39" spans="1:11" ht="45.75" x14ac:dyDescent="0.3">
      <c r="A39" s="29"/>
      <c r="B39" s="40" t="s">
        <v>63</v>
      </c>
      <c r="C39" s="33">
        <v>992</v>
      </c>
      <c r="D39" s="41" t="s">
        <v>93</v>
      </c>
      <c r="E39" s="41" t="s">
        <v>97</v>
      </c>
      <c r="F39" s="34" t="s">
        <v>64</v>
      </c>
      <c r="G39" s="34"/>
      <c r="H39" s="42">
        <v>3.8</v>
      </c>
      <c r="I39" s="20"/>
    </row>
    <row r="40" spans="1:11" ht="30.75" x14ac:dyDescent="0.3">
      <c r="A40" s="29"/>
      <c r="B40" s="40" t="s">
        <v>19</v>
      </c>
      <c r="C40" s="33">
        <v>992</v>
      </c>
      <c r="D40" s="41" t="s">
        <v>93</v>
      </c>
      <c r="E40" s="41" t="s">
        <v>97</v>
      </c>
      <c r="F40" s="34" t="s">
        <v>64</v>
      </c>
      <c r="G40" s="34">
        <v>200</v>
      </c>
      <c r="H40" s="42">
        <v>3.8</v>
      </c>
      <c r="I40" s="20"/>
    </row>
    <row r="41" spans="1:11" s="14" customFormat="1" x14ac:dyDescent="0.3">
      <c r="A41" s="29"/>
      <c r="B41" s="40" t="s">
        <v>169</v>
      </c>
      <c r="C41" s="33">
        <v>992</v>
      </c>
      <c r="D41" s="41" t="s">
        <v>93</v>
      </c>
      <c r="E41" s="41" t="s">
        <v>168</v>
      </c>
      <c r="F41" s="34"/>
      <c r="G41" s="34"/>
      <c r="H41" s="42">
        <f>H42</f>
        <v>88.1</v>
      </c>
      <c r="I41" s="20"/>
      <c r="J41" s="111"/>
      <c r="K41" s="111"/>
    </row>
    <row r="42" spans="1:11" s="14" customFormat="1" x14ac:dyDescent="0.3">
      <c r="A42" s="29"/>
      <c r="B42" s="40" t="s">
        <v>171</v>
      </c>
      <c r="C42" s="33">
        <v>992</v>
      </c>
      <c r="D42" s="41" t="s">
        <v>93</v>
      </c>
      <c r="E42" s="41" t="s">
        <v>168</v>
      </c>
      <c r="F42" s="34" t="s">
        <v>170</v>
      </c>
      <c r="G42" s="34"/>
      <c r="H42" s="42">
        <f>H43</f>
        <v>88.1</v>
      </c>
      <c r="I42" s="20"/>
      <c r="J42" s="111"/>
      <c r="K42" s="111"/>
    </row>
    <row r="43" spans="1:11" s="14" customFormat="1" x14ac:dyDescent="0.3">
      <c r="A43" s="29"/>
      <c r="B43" s="40" t="s">
        <v>183</v>
      </c>
      <c r="C43" s="33">
        <v>992</v>
      </c>
      <c r="D43" s="41" t="s">
        <v>93</v>
      </c>
      <c r="E43" s="41" t="s">
        <v>168</v>
      </c>
      <c r="F43" s="34" t="s">
        <v>170</v>
      </c>
      <c r="G43" s="34">
        <v>800</v>
      </c>
      <c r="H43" s="42">
        <v>88.1</v>
      </c>
      <c r="I43" s="20"/>
      <c r="J43" s="111"/>
      <c r="K43" s="111"/>
    </row>
    <row r="44" spans="1:11" ht="30.75" x14ac:dyDescent="0.3">
      <c r="A44" s="29"/>
      <c r="B44" s="40" t="s">
        <v>9</v>
      </c>
      <c r="C44" s="33">
        <v>992</v>
      </c>
      <c r="D44" s="41" t="s">
        <v>93</v>
      </c>
      <c r="E44" s="41">
        <v>11</v>
      </c>
      <c r="F44" s="34" t="s">
        <v>10</v>
      </c>
      <c r="G44" s="34"/>
      <c r="H44" s="42">
        <v>1</v>
      </c>
      <c r="I44" s="20"/>
    </row>
    <row r="45" spans="1:11" ht="30.75" x14ac:dyDescent="0.3">
      <c r="A45" s="29"/>
      <c r="B45" s="40" t="s">
        <v>16</v>
      </c>
      <c r="C45" s="33">
        <v>992</v>
      </c>
      <c r="D45" s="41" t="s">
        <v>93</v>
      </c>
      <c r="E45" s="41">
        <v>11</v>
      </c>
      <c r="F45" s="34" t="s">
        <v>17</v>
      </c>
      <c r="G45" s="34"/>
      <c r="H45" s="42">
        <v>1</v>
      </c>
      <c r="I45" s="20"/>
    </row>
    <row r="46" spans="1:11" ht="30.75" x14ac:dyDescent="0.3">
      <c r="A46" s="29"/>
      <c r="B46" s="40" t="s">
        <v>21</v>
      </c>
      <c r="C46" s="33">
        <v>992</v>
      </c>
      <c r="D46" s="41" t="s">
        <v>93</v>
      </c>
      <c r="E46" s="41">
        <v>11</v>
      </c>
      <c r="F46" s="34" t="s">
        <v>22</v>
      </c>
      <c r="G46" s="34"/>
      <c r="H46" s="42">
        <v>1</v>
      </c>
      <c r="I46" s="20"/>
    </row>
    <row r="47" spans="1:11" x14ac:dyDescent="0.3">
      <c r="A47" s="29"/>
      <c r="B47" s="40" t="s">
        <v>20</v>
      </c>
      <c r="C47" s="33">
        <v>992</v>
      </c>
      <c r="D47" s="41" t="s">
        <v>93</v>
      </c>
      <c r="E47" s="41">
        <v>11</v>
      </c>
      <c r="F47" s="34" t="s">
        <v>22</v>
      </c>
      <c r="G47" s="34">
        <v>800</v>
      </c>
      <c r="H47" s="42">
        <v>1</v>
      </c>
      <c r="I47" s="20"/>
    </row>
    <row r="48" spans="1:11" s="110" customFormat="1" x14ac:dyDescent="0.3">
      <c r="A48" s="29"/>
      <c r="B48" s="40" t="s">
        <v>185</v>
      </c>
      <c r="C48" s="33">
        <v>992</v>
      </c>
      <c r="D48" s="41" t="s">
        <v>93</v>
      </c>
      <c r="E48" s="41" t="s">
        <v>184</v>
      </c>
      <c r="F48" s="34"/>
      <c r="G48" s="34"/>
      <c r="H48" s="42">
        <f>H49</f>
        <v>225</v>
      </c>
      <c r="I48" s="20"/>
      <c r="J48" s="111"/>
      <c r="K48" s="111"/>
    </row>
    <row r="49" spans="1:11" s="110" customFormat="1" x14ac:dyDescent="0.3">
      <c r="A49" s="29"/>
      <c r="B49" s="40" t="s">
        <v>65</v>
      </c>
      <c r="C49" s="33">
        <v>992</v>
      </c>
      <c r="D49" s="41" t="s">
        <v>93</v>
      </c>
      <c r="E49" s="41" t="s">
        <v>184</v>
      </c>
      <c r="F49" s="34" t="s">
        <v>58</v>
      </c>
      <c r="G49" s="34"/>
      <c r="H49" s="42">
        <f>H50</f>
        <v>225</v>
      </c>
      <c r="I49" s="20"/>
      <c r="J49" s="111"/>
      <c r="K49" s="111"/>
    </row>
    <row r="50" spans="1:11" s="110" customFormat="1" x14ac:dyDescent="0.3">
      <c r="A50" s="29"/>
      <c r="B50" s="40" t="s">
        <v>59</v>
      </c>
      <c r="C50" s="33">
        <v>992</v>
      </c>
      <c r="D50" s="41" t="s">
        <v>93</v>
      </c>
      <c r="E50" s="41" t="s">
        <v>184</v>
      </c>
      <c r="F50" s="34" t="s">
        <v>60</v>
      </c>
      <c r="G50" s="34"/>
      <c r="H50" s="42">
        <f>H51+H53</f>
        <v>225</v>
      </c>
      <c r="I50" s="20"/>
      <c r="J50" s="111"/>
      <c r="K50" s="111"/>
    </row>
    <row r="51" spans="1:11" s="110" customFormat="1" ht="30.75" x14ac:dyDescent="0.3">
      <c r="A51" s="29"/>
      <c r="B51" s="40" t="s">
        <v>120</v>
      </c>
      <c r="C51" s="33">
        <v>992</v>
      </c>
      <c r="D51" s="41" t="s">
        <v>93</v>
      </c>
      <c r="E51" s="41" t="s">
        <v>184</v>
      </c>
      <c r="F51" s="34" t="s">
        <v>122</v>
      </c>
      <c r="G51" s="34"/>
      <c r="H51" s="42">
        <f>H52</f>
        <v>125</v>
      </c>
      <c r="I51" s="20"/>
      <c r="J51" s="111"/>
      <c r="K51" s="111"/>
    </row>
    <row r="52" spans="1:11" s="110" customFormat="1" ht="30.75" x14ac:dyDescent="0.3">
      <c r="A52" s="29"/>
      <c r="B52" s="40" t="s">
        <v>19</v>
      </c>
      <c r="C52" s="33">
        <v>992</v>
      </c>
      <c r="D52" s="41" t="s">
        <v>93</v>
      </c>
      <c r="E52" s="41" t="s">
        <v>184</v>
      </c>
      <c r="F52" s="34" t="s">
        <v>122</v>
      </c>
      <c r="G52" s="34">
        <v>200</v>
      </c>
      <c r="H52" s="42">
        <f>30+95</f>
        <v>125</v>
      </c>
      <c r="I52" s="20"/>
      <c r="J52" s="111"/>
      <c r="K52" s="111"/>
    </row>
    <row r="53" spans="1:11" s="112" customFormat="1" ht="23.25" customHeight="1" x14ac:dyDescent="0.3">
      <c r="A53" s="29"/>
      <c r="B53" s="116" t="s">
        <v>121</v>
      </c>
      <c r="C53" s="33">
        <v>992</v>
      </c>
      <c r="D53" s="41" t="s">
        <v>93</v>
      </c>
      <c r="E53" s="41" t="s">
        <v>184</v>
      </c>
      <c r="F53" s="34" t="s">
        <v>123</v>
      </c>
      <c r="G53" s="34"/>
      <c r="H53" s="42">
        <f>H54</f>
        <v>100</v>
      </c>
      <c r="I53" s="20"/>
      <c r="J53" s="111"/>
      <c r="K53" s="111"/>
    </row>
    <row r="54" spans="1:11" s="112" customFormat="1" ht="31.5" customHeight="1" x14ac:dyDescent="0.3">
      <c r="A54" s="29"/>
      <c r="B54" s="40" t="s">
        <v>19</v>
      </c>
      <c r="C54" s="33">
        <v>992</v>
      </c>
      <c r="D54" s="41" t="s">
        <v>93</v>
      </c>
      <c r="E54" s="41" t="s">
        <v>184</v>
      </c>
      <c r="F54" s="34" t="s">
        <v>123</v>
      </c>
      <c r="G54" s="34">
        <v>200</v>
      </c>
      <c r="H54" s="42">
        <v>100</v>
      </c>
      <c r="I54" s="20"/>
      <c r="J54" s="111"/>
      <c r="K54" s="111"/>
    </row>
    <row r="55" spans="1:11" x14ac:dyDescent="0.3">
      <c r="A55" s="29"/>
      <c r="B55" s="40" t="s">
        <v>73</v>
      </c>
      <c r="C55" s="33">
        <v>992</v>
      </c>
      <c r="D55" s="41" t="s">
        <v>96</v>
      </c>
      <c r="E55" s="41" t="s">
        <v>94</v>
      </c>
      <c r="F55" s="34"/>
      <c r="G55" s="34"/>
      <c r="H55" s="42">
        <v>141.80000000000001</v>
      </c>
      <c r="I55" s="20"/>
    </row>
    <row r="56" spans="1:11" x14ac:dyDescent="0.3">
      <c r="A56" s="29"/>
      <c r="B56" s="40" t="s">
        <v>74</v>
      </c>
      <c r="C56" s="33">
        <v>992</v>
      </c>
      <c r="D56" s="41" t="s">
        <v>96</v>
      </c>
      <c r="E56" s="41" t="s">
        <v>92</v>
      </c>
      <c r="F56" s="34"/>
      <c r="G56" s="34"/>
      <c r="H56" s="42">
        <v>141.80000000000001</v>
      </c>
      <c r="I56" s="20"/>
    </row>
    <row r="57" spans="1:11" x14ac:dyDescent="0.3">
      <c r="A57" s="29"/>
      <c r="B57" s="40" t="s">
        <v>32</v>
      </c>
      <c r="C57" s="33">
        <v>992</v>
      </c>
      <c r="D57" s="41" t="s">
        <v>96</v>
      </c>
      <c r="E57" s="41" t="s">
        <v>92</v>
      </c>
      <c r="F57" s="34" t="s">
        <v>33</v>
      </c>
      <c r="G57" s="34"/>
      <c r="H57" s="42">
        <v>141.80000000000001</v>
      </c>
      <c r="I57" s="20"/>
    </row>
    <row r="58" spans="1:11" x14ac:dyDescent="0.3">
      <c r="A58" s="29"/>
      <c r="B58" s="40" t="s">
        <v>65</v>
      </c>
      <c r="C58" s="33">
        <v>992</v>
      </c>
      <c r="D58" s="41" t="s">
        <v>96</v>
      </c>
      <c r="E58" s="41" t="s">
        <v>92</v>
      </c>
      <c r="F58" s="34" t="s">
        <v>58</v>
      </c>
      <c r="G58" s="34"/>
      <c r="H58" s="42">
        <v>141.80000000000001</v>
      </c>
      <c r="I58" s="20"/>
    </row>
    <row r="59" spans="1:11" x14ac:dyDescent="0.3">
      <c r="A59" s="29"/>
      <c r="B59" s="40" t="s">
        <v>59</v>
      </c>
      <c r="C59" s="33">
        <v>992</v>
      </c>
      <c r="D59" s="41" t="s">
        <v>96</v>
      </c>
      <c r="E59" s="41" t="s">
        <v>92</v>
      </c>
      <c r="F59" s="34" t="s">
        <v>60</v>
      </c>
      <c r="G59" s="34"/>
      <c r="H59" s="42">
        <v>141.80000000000001</v>
      </c>
      <c r="I59" s="20"/>
    </row>
    <row r="60" spans="1:11" ht="30.75" x14ac:dyDescent="0.3">
      <c r="A60" s="29"/>
      <c r="B60" s="40" t="s">
        <v>61</v>
      </c>
      <c r="C60" s="33">
        <v>992</v>
      </c>
      <c r="D60" s="41" t="s">
        <v>96</v>
      </c>
      <c r="E60" s="41" t="s">
        <v>92</v>
      </c>
      <c r="F60" s="34" t="s">
        <v>62</v>
      </c>
      <c r="G60" s="34"/>
      <c r="H60" s="42">
        <v>141.80000000000001</v>
      </c>
      <c r="I60" s="20"/>
    </row>
    <row r="61" spans="1:11" ht="60" x14ac:dyDescent="0.3">
      <c r="A61" s="29"/>
      <c r="B61" s="46" t="s">
        <v>15</v>
      </c>
      <c r="C61" s="33">
        <v>992</v>
      </c>
      <c r="D61" s="41" t="s">
        <v>96</v>
      </c>
      <c r="E61" s="41" t="s">
        <v>92</v>
      </c>
      <c r="F61" s="34" t="s">
        <v>62</v>
      </c>
      <c r="G61" s="34">
        <v>100</v>
      </c>
      <c r="H61" s="42">
        <v>141.80000000000001</v>
      </c>
      <c r="I61" s="20"/>
    </row>
    <row r="62" spans="1:11" ht="30.75" x14ac:dyDescent="0.3">
      <c r="A62" s="29"/>
      <c r="B62" s="40" t="s">
        <v>75</v>
      </c>
      <c r="C62" s="33">
        <v>992</v>
      </c>
      <c r="D62" s="41" t="s">
        <v>92</v>
      </c>
      <c r="E62" s="41" t="s">
        <v>94</v>
      </c>
      <c r="F62" s="34"/>
      <c r="G62" s="34"/>
      <c r="H62" s="42">
        <v>11</v>
      </c>
      <c r="I62" s="20"/>
    </row>
    <row r="63" spans="1:11" ht="45.75" x14ac:dyDescent="0.3">
      <c r="A63" s="29"/>
      <c r="B63" s="40" t="s">
        <v>76</v>
      </c>
      <c r="C63" s="33">
        <v>992</v>
      </c>
      <c r="D63" s="41" t="s">
        <v>92</v>
      </c>
      <c r="E63" s="41">
        <v>10</v>
      </c>
      <c r="F63" s="34"/>
      <c r="G63" s="34"/>
      <c r="H63" s="42">
        <v>11</v>
      </c>
      <c r="I63" s="20"/>
    </row>
    <row r="64" spans="1:11" ht="31.9" customHeight="1" x14ac:dyDescent="0.3">
      <c r="A64" s="29"/>
      <c r="B64" s="40" t="s">
        <v>32</v>
      </c>
      <c r="C64" s="33">
        <v>992</v>
      </c>
      <c r="D64" s="41" t="s">
        <v>92</v>
      </c>
      <c r="E64" s="41">
        <v>10</v>
      </c>
      <c r="F64" s="34" t="s">
        <v>33</v>
      </c>
      <c r="G64" s="34"/>
      <c r="H64" s="42">
        <v>11</v>
      </c>
      <c r="I64" s="20"/>
    </row>
    <row r="65" spans="1:11" ht="45" x14ac:dyDescent="0.3">
      <c r="A65" s="29"/>
      <c r="B65" s="43" t="s">
        <v>91</v>
      </c>
      <c r="C65" s="33">
        <v>992</v>
      </c>
      <c r="D65" s="41" t="s">
        <v>92</v>
      </c>
      <c r="E65" s="41">
        <v>10</v>
      </c>
      <c r="F65" s="34" t="s">
        <v>58</v>
      </c>
      <c r="G65" s="34"/>
      <c r="H65" s="42">
        <v>11</v>
      </c>
      <c r="I65" s="20"/>
    </row>
    <row r="66" spans="1:11" x14ac:dyDescent="0.3">
      <c r="A66" s="29"/>
      <c r="B66" s="40" t="s">
        <v>59</v>
      </c>
      <c r="C66" s="33">
        <v>992</v>
      </c>
      <c r="D66" s="41" t="s">
        <v>92</v>
      </c>
      <c r="E66" s="41">
        <v>10</v>
      </c>
      <c r="F66" s="34" t="s">
        <v>60</v>
      </c>
      <c r="G66" s="34"/>
      <c r="H66" s="42">
        <v>11</v>
      </c>
      <c r="I66" s="20"/>
    </row>
    <row r="67" spans="1:11" ht="45.75" x14ac:dyDescent="0.3">
      <c r="A67" s="29"/>
      <c r="B67" s="40" t="s">
        <v>90</v>
      </c>
      <c r="C67" s="33">
        <v>992</v>
      </c>
      <c r="D67" s="41" t="s">
        <v>92</v>
      </c>
      <c r="E67" s="41">
        <v>10</v>
      </c>
      <c r="F67" s="34" t="s">
        <v>89</v>
      </c>
      <c r="G67" s="34"/>
      <c r="H67" s="42">
        <v>11</v>
      </c>
      <c r="I67" s="20"/>
    </row>
    <row r="68" spans="1:11" ht="30.75" x14ac:dyDescent="0.3">
      <c r="A68" s="29"/>
      <c r="B68" s="40" t="s">
        <v>19</v>
      </c>
      <c r="C68" s="33">
        <v>992</v>
      </c>
      <c r="D68" s="41" t="s">
        <v>92</v>
      </c>
      <c r="E68" s="41">
        <v>10</v>
      </c>
      <c r="F68" s="34" t="s">
        <v>89</v>
      </c>
      <c r="G68" s="34">
        <v>200</v>
      </c>
      <c r="H68" s="42">
        <v>11</v>
      </c>
      <c r="I68" s="20"/>
    </row>
    <row r="69" spans="1:11" x14ac:dyDescent="0.3">
      <c r="A69" s="47"/>
      <c r="B69" s="40" t="s">
        <v>77</v>
      </c>
      <c r="C69" s="33">
        <v>992</v>
      </c>
      <c r="D69" s="41" t="s">
        <v>97</v>
      </c>
      <c r="E69" s="41" t="s">
        <v>94</v>
      </c>
      <c r="F69" s="34"/>
      <c r="G69" s="34"/>
      <c r="H69" s="42">
        <f>H70</f>
        <v>1846.7</v>
      </c>
      <c r="I69" s="20"/>
    </row>
    <row r="70" spans="1:11" x14ac:dyDescent="0.3">
      <c r="A70" s="47"/>
      <c r="B70" s="40" t="s">
        <v>78</v>
      </c>
      <c r="C70" s="33">
        <v>992</v>
      </c>
      <c r="D70" s="41" t="s">
        <v>97</v>
      </c>
      <c r="E70" s="41" t="s">
        <v>98</v>
      </c>
      <c r="F70" s="34"/>
      <c r="G70" s="34"/>
      <c r="H70" s="42">
        <v>1846.7</v>
      </c>
      <c r="I70" s="20"/>
    </row>
    <row r="71" spans="1:11" x14ac:dyDescent="0.3">
      <c r="A71" s="47"/>
      <c r="B71" s="40" t="s">
        <v>86</v>
      </c>
      <c r="C71" s="33">
        <v>992</v>
      </c>
      <c r="D71" s="41" t="s">
        <v>97</v>
      </c>
      <c r="E71" s="41" t="s">
        <v>98</v>
      </c>
      <c r="F71" s="34" t="s">
        <v>33</v>
      </c>
      <c r="G71" s="34"/>
      <c r="H71" s="42">
        <v>1846.7</v>
      </c>
      <c r="I71" s="20"/>
    </row>
    <row r="72" spans="1:11" x14ac:dyDescent="0.3">
      <c r="A72" s="47"/>
      <c r="B72" s="40" t="s">
        <v>34</v>
      </c>
      <c r="C72" s="33">
        <v>992</v>
      </c>
      <c r="D72" s="41" t="s">
        <v>97</v>
      </c>
      <c r="E72" s="41" t="s">
        <v>98</v>
      </c>
      <c r="F72" s="34" t="s">
        <v>35</v>
      </c>
      <c r="G72" s="34"/>
      <c r="H72" s="42">
        <v>1846.7</v>
      </c>
      <c r="I72" s="20"/>
    </row>
    <row r="73" spans="1:11" x14ac:dyDescent="0.3">
      <c r="A73" s="47"/>
      <c r="B73" s="40" t="s">
        <v>36</v>
      </c>
      <c r="C73" s="33">
        <v>992</v>
      </c>
      <c r="D73" s="41" t="s">
        <v>97</v>
      </c>
      <c r="E73" s="41" t="s">
        <v>98</v>
      </c>
      <c r="F73" s="34" t="s">
        <v>37</v>
      </c>
      <c r="G73" s="34"/>
      <c r="H73" s="42">
        <v>1846.7</v>
      </c>
      <c r="I73" s="20"/>
    </row>
    <row r="74" spans="1:11" x14ac:dyDescent="0.3">
      <c r="A74" s="47"/>
      <c r="B74" s="40" t="s">
        <v>38</v>
      </c>
      <c r="C74" s="33">
        <v>992</v>
      </c>
      <c r="D74" s="41" t="s">
        <v>97</v>
      </c>
      <c r="E74" s="41" t="s">
        <v>98</v>
      </c>
      <c r="F74" s="34" t="s">
        <v>39</v>
      </c>
      <c r="G74" s="34"/>
      <c r="H74" s="42">
        <v>1846.7</v>
      </c>
      <c r="I74" s="20"/>
    </row>
    <row r="75" spans="1:11" ht="30.75" x14ac:dyDescent="0.3">
      <c r="A75" s="47"/>
      <c r="B75" s="40" t="s">
        <v>19</v>
      </c>
      <c r="C75" s="33">
        <v>992</v>
      </c>
      <c r="D75" s="41" t="s">
        <v>97</v>
      </c>
      <c r="E75" s="41" t="s">
        <v>98</v>
      </c>
      <c r="F75" s="34" t="s">
        <v>39</v>
      </c>
      <c r="G75" s="34">
        <v>200</v>
      </c>
      <c r="H75" s="42">
        <v>1846.7</v>
      </c>
      <c r="I75" s="20"/>
    </row>
    <row r="76" spans="1:11" x14ac:dyDescent="0.3">
      <c r="A76" s="31"/>
      <c r="B76" s="40" t="s">
        <v>79</v>
      </c>
      <c r="C76" s="33">
        <v>992</v>
      </c>
      <c r="D76" s="41" t="s">
        <v>99</v>
      </c>
      <c r="E76" s="41" t="s">
        <v>94</v>
      </c>
      <c r="F76" s="45"/>
      <c r="G76" s="45"/>
      <c r="H76" s="42">
        <f>H83+H77</f>
        <v>720.8</v>
      </c>
      <c r="I76" s="20"/>
    </row>
    <row r="77" spans="1:11" s="124" customFormat="1" x14ac:dyDescent="0.3">
      <c r="A77" s="31"/>
      <c r="B77" s="40" t="s">
        <v>199</v>
      </c>
      <c r="C77" s="33">
        <v>992</v>
      </c>
      <c r="D77" s="41" t="s">
        <v>99</v>
      </c>
      <c r="E77" s="41" t="s">
        <v>96</v>
      </c>
      <c r="F77" s="45"/>
      <c r="G77" s="45"/>
      <c r="H77" s="42">
        <f>H78</f>
        <v>148</v>
      </c>
      <c r="I77" s="20"/>
      <c r="J77" s="111"/>
      <c r="K77" s="111"/>
    </row>
    <row r="78" spans="1:11" s="124" customFormat="1" x14ac:dyDescent="0.3">
      <c r="A78" s="31"/>
      <c r="B78" s="40" t="s">
        <v>86</v>
      </c>
      <c r="C78" s="33">
        <v>992</v>
      </c>
      <c r="D78" s="41" t="s">
        <v>99</v>
      </c>
      <c r="E78" s="41" t="s">
        <v>96</v>
      </c>
      <c r="F78" s="34" t="s">
        <v>33</v>
      </c>
      <c r="G78" s="45"/>
      <c r="H78" s="42">
        <f>H79</f>
        <v>148</v>
      </c>
      <c r="I78" s="20"/>
      <c r="J78" s="111"/>
      <c r="K78" s="111"/>
    </row>
    <row r="79" spans="1:11" s="124" customFormat="1" x14ac:dyDescent="0.3">
      <c r="A79" s="31"/>
      <c r="B79" s="40" t="s">
        <v>40</v>
      </c>
      <c r="C79" s="33">
        <v>992</v>
      </c>
      <c r="D79" s="41" t="s">
        <v>99</v>
      </c>
      <c r="E79" s="41" t="s">
        <v>96</v>
      </c>
      <c r="F79" s="34" t="s">
        <v>41</v>
      </c>
      <c r="G79" s="45"/>
      <c r="H79" s="42">
        <f>H80</f>
        <v>148</v>
      </c>
      <c r="I79" s="20"/>
      <c r="J79" s="111"/>
      <c r="K79" s="111"/>
    </row>
    <row r="80" spans="1:11" s="124" customFormat="1" ht="30.75" x14ac:dyDescent="0.3">
      <c r="A80" s="31"/>
      <c r="B80" s="40" t="s">
        <v>42</v>
      </c>
      <c r="C80" s="33">
        <v>992</v>
      </c>
      <c r="D80" s="41" t="s">
        <v>99</v>
      </c>
      <c r="E80" s="41" t="s">
        <v>96</v>
      </c>
      <c r="F80" s="34" t="s">
        <v>43</v>
      </c>
      <c r="G80" s="45"/>
      <c r="H80" s="42">
        <f>H81</f>
        <v>148</v>
      </c>
      <c r="I80" s="20"/>
      <c r="J80" s="111"/>
      <c r="K80" s="111"/>
    </row>
    <row r="81" spans="1:11" s="124" customFormat="1" x14ac:dyDescent="0.3">
      <c r="A81" s="31"/>
      <c r="B81" s="40" t="s">
        <v>198</v>
      </c>
      <c r="C81" s="33">
        <v>992</v>
      </c>
      <c r="D81" s="41" t="s">
        <v>99</v>
      </c>
      <c r="E81" s="41" t="s">
        <v>96</v>
      </c>
      <c r="F81" s="34" t="s">
        <v>197</v>
      </c>
      <c r="G81" s="45"/>
      <c r="H81" s="42">
        <f>H82</f>
        <v>148</v>
      </c>
      <c r="I81" s="20"/>
      <c r="J81" s="111"/>
      <c r="K81" s="111"/>
    </row>
    <row r="82" spans="1:11" s="124" customFormat="1" ht="30.75" x14ac:dyDescent="0.3">
      <c r="A82" s="31"/>
      <c r="B82" s="40" t="s">
        <v>19</v>
      </c>
      <c r="C82" s="33">
        <v>992</v>
      </c>
      <c r="D82" s="41" t="s">
        <v>99</v>
      </c>
      <c r="E82" s="41" t="s">
        <v>96</v>
      </c>
      <c r="F82" s="34" t="s">
        <v>197</v>
      </c>
      <c r="G82" s="34">
        <v>200</v>
      </c>
      <c r="H82" s="42">
        <f>73+75</f>
        <v>148</v>
      </c>
      <c r="I82" s="20"/>
      <c r="J82" s="111"/>
      <c r="K82" s="111"/>
    </row>
    <row r="83" spans="1:11" x14ac:dyDescent="0.3">
      <c r="A83" s="31"/>
      <c r="B83" s="40" t="s">
        <v>80</v>
      </c>
      <c r="C83" s="33">
        <v>992</v>
      </c>
      <c r="D83" s="41" t="s">
        <v>99</v>
      </c>
      <c r="E83" s="41" t="s">
        <v>92</v>
      </c>
      <c r="F83" s="34"/>
      <c r="G83" s="34"/>
      <c r="H83" s="42">
        <f>H84</f>
        <v>572.79999999999995</v>
      </c>
      <c r="I83" s="20"/>
    </row>
    <row r="84" spans="1:11" x14ac:dyDescent="0.3">
      <c r="A84" s="31"/>
      <c r="B84" s="40" t="s">
        <v>86</v>
      </c>
      <c r="C84" s="33">
        <v>992</v>
      </c>
      <c r="D84" s="41" t="s">
        <v>99</v>
      </c>
      <c r="E84" s="41" t="s">
        <v>92</v>
      </c>
      <c r="F84" s="34" t="s">
        <v>33</v>
      </c>
      <c r="G84" s="34"/>
      <c r="H84" s="42">
        <f>H85</f>
        <v>572.79999999999995</v>
      </c>
      <c r="I84" s="20"/>
    </row>
    <row r="85" spans="1:11" ht="17.25" customHeight="1" x14ac:dyDescent="0.3">
      <c r="A85" s="31"/>
      <c r="B85" s="40" t="s">
        <v>40</v>
      </c>
      <c r="C85" s="33">
        <v>992</v>
      </c>
      <c r="D85" s="41" t="s">
        <v>99</v>
      </c>
      <c r="E85" s="41" t="s">
        <v>92</v>
      </c>
      <c r="F85" s="34" t="s">
        <v>41</v>
      </c>
      <c r="G85" s="34"/>
      <c r="H85" s="42">
        <f>H86</f>
        <v>572.79999999999995</v>
      </c>
      <c r="I85" s="20"/>
    </row>
    <row r="86" spans="1:11" ht="30.75" x14ac:dyDescent="0.3">
      <c r="A86" s="29"/>
      <c r="B86" s="40" t="s">
        <v>42</v>
      </c>
      <c r="C86" s="33">
        <v>992</v>
      </c>
      <c r="D86" s="41" t="s">
        <v>99</v>
      </c>
      <c r="E86" s="41" t="s">
        <v>92</v>
      </c>
      <c r="F86" s="34" t="s">
        <v>43</v>
      </c>
      <c r="G86" s="34"/>
      <c r="H86" s="42">
        <f>H88+H89</f>
        <v>572.79999999999995</v>
      </c>
      <c r="I86" s="20"/>
    </row>
    <row r="87" spans="1:11" x14ac:dyDescent="0.3">
      <c r="A87" s="29"/>
      <c r="B87" s="40" t="s">
        <v>44</v>
      </c>
      <c r="C87" s="33">
        <v>992</v>
      </c>
      <c r="D87" s="41" t="s">
        <v>99</v>
      </c>
      <c r="E87" s="41" t="s">
        <v>92</v>
      </c>
      <c r="F87" s="34" t="s">
        <v>45</v>
      </c>
      <c r="G87" s="34"/>
      <c r="H87" s="42">
        <f>H88</f>
        <v>206.2</v>
      </c>
      <c r="I87" s="20"/>
    </row>
    <row r="88" spans="1:11" ht="30.75" x14ac:dyDescent="0.3">
      <c r="A88" s="29"/>
      <c r="B88" s="40" t="s">
        <v>19</v>
      </c>
      <c r="C88" s="33">
        <v>992</v>
      </c>
      <c r="D88" s="41" t="s">
        <v>99</v>
      </c>
      <c r="E88" s="41" t="s">
        <v>92</v>
      </c>
      <c r="F88" s="34" t="s">
        <v>45</v>
      </c>
      <c r="G88" s="34">
        <v>200</v>
      </c>
      <c r="H88" s="42">
        <f>114.2-49.2+141.2</f>
        <v>206.2</v>
      </c>
      <c r="I88" s="20"/>
    </row>
    <row r="89" spans="1:11" x14ac:dyDescent="0.3">
      <c r="A89" s="29"/>
      <c r="B89" s="40" t="s">
        <v>87</v>
      </c>
      <c r="C89" s="33">
        <v>992</v>
      </c>
      <c r="D89" s="41" t="s">
        <v>99</v>
      </c>
      <c r="E89" s="41" t="s">
        <v>92</v>
      </c>
      <c r="F89" s="34" t="s">
        <v>47</v>
      </c>
      <c r="G89" s="34"/>
      <c r="H89" s="42">
        <f>H90</f>
        <v>366.6</v>
      </c>
      <c r="I89" s="20"/>
    </row>
    <row r="90" spans="1:11" ht="30.75" x14ac:dyDescent="0.3">
      <c r="A90" s="29"/>
      <c r="B90" s="40" t="s">
        <v>19</v>
      </c>
      <c r="C90" s="33">
        <v>992</v>
      </c>
      <c r="D90" s="41" t="s">
        <v>99</v>
      </c>
      <c r="E90" s="41" t="s">
        <v>92</v>
      </c>
      <c r="F90" s="34" t="s">
        <v>47</v>
      </c>
      <c r="G90" s="34">
        <v>200</v>
      </c>
      <c r="H90" s="42">
        <f>522.5-103.9-52</f>
        <v>366.6</v>
      </c>
      <c r="I90" s="20"/>
    </row>
    <row r="91" spans="1:11" x14ac:dyDescent="0.3">
      <c r="A91" s="29"/>
      <c r="B91" s="40" t="s">
        <v>81</v>
      </c>
      <c r="C91" s="33">
        <v>992</v>
      </c>
      <c r="D91" s="41" t="s">
        <v>100</v>
      </c>
      <c r="E91" s="41" t="s">
        <v>94</v>
      </c>
      <c r="F91" s="34"/>
      <c r="G91" s="34"/>
      <c r="H91" s="42">
        <f>H92</f>
        <v>3485.8999999999996</v>
      </c>
      <c r="I91" s="20"/>
    </row>
    <row r="92" spans="1:11" x14ac:dyDescent="0.3">
      <c r="A92" s="29"/>
      <c r="B92" s="40" t="s">
        <v>82</v>
      </c>
      <c r="C92" s="33">
        <v>992</v>
      </c>
      <c r="D92" s="41" t="s">
        <v>100</v>
      </c>
      <c r="E92" s="41" t="s">
        <v>93</v>
      </c>
      <c r="F92" s="34"/>
      <c r="G92" s="34"/>
      <c r="H92" s="42">
        <f>H93</f>
        <v>3485.8999999999996</v>
      </c>
      <c r="I92" s="20"/>
    </row>
    <row r="93" spans="1:11" x14ac:dyDescent="0.3">
      <c r="A93" s="29"/>
      <c r="B93" s="40" t="s">
        <v>86</v>
      </c>
      <c r="C93" s="33">
        <v>992</v>
      </c>
      <c r="D93" s="41" t="s">
        <v>100</v>
      </c>
      <c r="E93" s="41" t="s">
        <v>93</v>
      </c>
      <c r="F93" s="34" t="s">
        <v>33</v>
      </c>
      <c r="G93" s="48"/>
      <c r="H93" s="42">
        <f>H94+H104</f>
        <v>3485.8999999999996</v>
      </c>
      <c r="I93" s="20"/>
    </row>
    <row r="94" spans="1:11" x14ac:dyDescent="0.3">
      <c r="A94" s="29"/>
      <c r="B94" s="40" t="s">
        <v>48</v>
      </c>
      <c r="C94" s="33">
        <v>992</v>
      </c>
      <c r="D94" s="41" t="s">
        <v>100</v>
      </c>
      <c r="E94" s="41" t="s">
        <v>93</v>
      </c>
      <c r="F94" s="34" t="s">
        <v>49</v>
      </c>
      <c r="G94" s="48"/>
      <c r="H94" s="42">
        <f>H95</f>
        <v>3230.2</v>
      </c>
      <c r="I94" s="20"/>
    </row>
    <row r="95" spans="1:11" x14ac:dyDescent="0.3">
      <c r="A95" s="29"/>
      <c r="B95" s="40" t="s">
        <v>50</v>
      </c>
      <c r="C95" s="33">
        <v>992</v>
      </c>
      <c r="D95" s="41" t="s">
        <v>100</v>
      </c>
      <c r="E95" s="41" t="s">
        <v>93</v>
      </c>
      <c r="F95" s="34" t="s">
        <v>51</v>
      </c>
      <c r="G95" s="48"/>
      <c r="H95" s="42">
        <f>H96+H102+H100</f>
        <v>3230.2</v>
      </c>
      <c r="I95" s="20"/>
    </row>
    <row r="96" spans="1:11" ht="30.75" x14ac:dyDescent="0.3">
      <c r="A96" s="29"/>
      <c r="B96" s="40" t="s">
        <v>52</v>
      </c>
      <c r="C96" s="33">
        <v>992</v>
      </c>
      <c r="D96" s="41" t="s">
        <v>100</v>
      </c>
      <c r="E96" s="41" t="s">
        <v>93</v>
      </c>
      <c r="F96" s="34" t="s">
        <v>53</v>
      </c>
      <c r="G96" s="48"/>
      <c r="H96" s="42">
        <f>H97+H98+H99</f>
        <v>1830.1999999999998</v>
      </c>
      <c r="I96" s="20"/>
    </row>
    <row r="97" spans="1:11" ht="60" x14ac:dyDescent="0.3">
      <c r="A97" s="29"/>
      <c r="B97" s="43" t="s">
        <v>15</v>
      </c>
      <c r="C97" s="33">
        <v>992</v>
      </c>
      <c r="D97" s="41" t="s">
        <v>100</v>
      </c>
      <c r="E97" s="41" t="s">
        <v>93</v>
      </c>
      <c r="F97" s="34" t="s">
        <v>53</v>
      </c>
      <c r="G97" s="34">
        <v>100</v>
      </c>
      <c r="H97" s="42">
        <f>746.5+3.4+508.9-30+323.4+30</f>
        <v>1582.1999999999998</v>
      </c>
      <c r="I97" s="20"/>
    </row>
    <row r="98" spans="1:11" ht="30.75" x14ac:dyDescent="0.3">
      <c r="A98" s="29"/>
      <c r="B98" s="40" t="s">
        <v>19</v>
      </c>
      <c r="C98" s="33">
        <v>992</v>
      </c>
      <c r="D98" s="41" t="s">
        <v>100</v>
      </c>
      <c r="E98" s="41" t="s">
        <v>93</v>
      </c>
      <c r="F98" s="34" t="s">
        <v>53</v>
      </c>
      <c r="G98" s="34">
        <v>200</v>
      </c>
      <c r="H98" s="42">
        <f>200+45</f>
        <v>245</v>
      </c>
      <c r="I98" s="20"/>
    </row>
    <row r="99" spans="1:11" x14ac:dyDescent="0.3">
      <c r="A99" s="29"/>
      <c r="B99" s="40" t="s">
        <v>20</v>
      </c>
      <c r="C99" s="33">
        <v>992</v>
      </c>
      <c r="D99" s="41" t="s">
        <v>100</v>
      </c>
      <c r="E99" s="41" t="s">
        <v>93</v>
      </c>
      <c r="F99" s="34" t="s">
        <v>53</v>
      </c>
      <c r="G99" s="34">
        <v>800</v>
      </c>
      <c r="H99" s="42">
        <v>3</v>
      </c>
      <c r="I99" s="20"/>
    </row>
    <row r="100" spans="1:11" s="109" customFormat="1" ht="45.75" x14ac:dyDescent="0.3">
      <c r="A100" s="29"/>
      <c r="B100" s="40" t="s">
        <v>181</v>
      </c>
      <c r="C100" s="33">
        <v>992</v>
      </c>
      <c r="D100" s="41" t="s">
        <v>100</v>
      </c>
      <c r="E100" s="41" t="s">
        <v>93</v>
      </c>
      <c r="F100" s="34" t="s">
        <v>180</v>
      </c>
      <c r="G100" s="34"/>
      <c r="H100" s="42">
        <f>H101</f>
        <v>1000</v>
      </c>
      <c r="I100" s="20"/>
      <c r="J100" s="111"/>
      <c r="K100" s="111"/>
    </row>
    <row r="101" spans="1:11" s="109" customFormat="1" ht="42" customHeight="1" x14ac:dyDescent="0.3">
      <c r="A101" s="29"/>
      <c r="B101" s="40" t="s">
        <v>19</v>
      </c>
      <c r="C101" s="33">
        <v>992</v>
      </c>
      <c r="D101" s="41" t="s">
        <v>100</v>
      </c>
      <c r="E101" s="41" t="s">
        <v>93</v>
      </c>
      <c r="F101" s="34" t="s">
        <v>180</v>
      </c>
      <c r="G101" s="34">
        <v>200</v>
      </c>
      <c r="H101" s="42">
        <v>1000</v>
      </c>
      <c r="I101" s="20"/>
      <c r="J101" s="111"/>
      <c r="K101" s="111"/>
    </row>
    <row r="102" spans="1:11" ht="30.75" x14ac:dyDescent="0.3">
      <c r="A102" s="29"/>
      <c r="B102" s="40" t="s">
        <v>166</v>
      </c>
      <c r="C102" s="33">
        <v>992</v>
      </c>
      <c r="D102" s="41" t="s">
        <v>100</v>
      </c>
      <c r="E102" s="41" t="s">
        <v>93</v>
      </c>
      <c r="F102" s="34" t="s">
        <v>165</v>
      </c>
      <c r="G102" s="34"/>
      <c r="H102" s="42">
        <v>400</v>
      </c>
      <c r="I102" s="20"/>
    </row>
    <row r="103" spans="1:11" ht="30.75" x14ac:dyDescent="0.3">
      <c r="A103" s="29"/>
      <c r="B103" s="40" t="s">
        <v>19</v>
      </c>
      <c r="C103" s="33">
        <v>992</v>
      </c>
      <c r="D103" s="41" t="s">
        <v>100</v>
      </c>
      <c r="E103" s="41" t="s">
        <v>93</v>
      </c>
      <c r="F103" s="34" t="s">
        <v>165</v>
      </c>
      <c r="G103" s="34">
        <v>200</v>
      </c>
      <c r="H103" s="42">
        <v>400</v>
      </c>
      <c r="I103" s="20"/>
    </row>
    <row r="104" spans="1:11" x14ac:dyDescent="0.3">
      <c r="A104" s="29"/>
      <c r="B104" s="40" t="s">
        <v>54</v>
      </c>
      <c r="C104" s="33">
        <v>992</v>
      </c>
      <c r="D104" s="41" t="s">
        <v>100</v>
      </c>
      <c r="E104" s="41" t="s">
        <v>93</v>
      </c>
      <c r="F104" s="34" t="s">
        <v>55</v>
      </c>
      <c r="G104" s="48"/>
      <c r="H104" s="42">
        <f>H105</f>
        <v>255.7</v>
      </c>
      <c r="I104" s="20"/>
    </row>
    <row r="105" spans="1:11" x14ac:dyDescent="0.3">
      <c r="A105" s="29"/>
      <c r="B105" s="40" t="s">
        <v>167</v>
      </c>
      <c r="C105" s="33">
        <v>992</v>
      </c>
      <c r="D105" s="41" t="s">
        <v>100</v>
      </c>
      <c r="E105" s="41" t="s">
        <v>93</v>
      </c>
      <c r="F105" s="34" t="s">
        <v>56</v>
      </c>
      <c r="G105" s="48"/>
      <c r="H105" s="42">
        <f>H106</f>
        <v>255.7</v>
      </c>
      <c r="I105" s="20"/>
    </row>
    <row r="106" spans="1:11" ht="30.75" x14ac:dyDescent="0.3">
      <c r="A106" s="29"/>
      <c r="B106" s="40" t="s">
        <v>52</v>
      </c>
      <c r="C106" s="33">
        <v>992</v>
      </c>
      <c r="D106" s="41" t="s">
        <v>100</v>
      </c>
      <c r="E106" s="41" t="s">
        <v>93</v>
      </c>
      <c r="F106" s="34" t="s">
        <v>57</v>
      </c>
      <c r="G106" s="48"/>
      <c r="H106" s="42">
        <f>H107+H108</f>
        <v>255.7</v>
      </c>
      <c r="I106" s="20"/>
    </row>
    <row r="107" spans="1:11" ht="60.75" x14ac:dyDescent="0.3">
      <c r="A107" s="29"/>
      <c r="B107" s="40" t="s">
        <v>15</v>
      </c>
      <c r="C107" s="33">
        <v>992</v>
      </c>
      <c r="D107" s="41" t="s">
        <v>100</v>
      </c>
      <c r="E107" s="41" t="s">
        <v>93</v>
      </c>
      <c r="F107" s="34" t="s">
        <v>57</v>
      </c>
      <c r="G107" s="34">
        <v>100</v>
      </c>
      <c r="H107" s="42">
        <f>218+12.7+15</f>
        <v>245.7</v>
      </c>
      <c r="I107" s="20"/>
    </row>
    <row r="108" spans="1:11" ht="30.75" x14ac:dyDescent="0.3">
      <c r="A108" s="29"/>
      <c r="B108" s="40" t="s">
        <v>19</v>
      </c>
      <c r="C108" s="33">
        <v>992</v>
      </c>
      <c r="D108" s="41" t="s">
        <v>100</v>
      </c>
      <c r="E108" s="41" t="s">
        <v>93</v>
      </c>
      <c r="F108" s="34" t="s">
        <v>57</v>
      </c>
      <c r="G108" s="34">
        <v>200</v>
      </c>
      <c r="H108" s="42">
        <v>10</v>
      </c>
      <c r="I108" s="20"/>
    </row>
    <row r="109" spans="1:11" x14ac:dyDescent="0.3">
      <c r="A109" s="20"/>
      <c r="B109" s="20"/>
      <c r="C109" s="21"/>
      <c r="D109" s="20"/>
      <c r="E109" s="20"/>
      <c r="F109" s="20"/>
      <c r="G109" s="20"/>
      <c r="H109" s="20"/>
      <c r="I109" s="20"/>
    </row>
    <row r="112" spans="1:11" x14ac:dyDescent="0.3">
      <c r="A112" s="155" t="s">
        <v>212</v>
      </c>
      <c r="B112" s="155"/>
    </row>
    <row r="113" spans="1:11" s="137" customFormat="1" x14ac:dyDescent="0.3">
      <c r="A113" s="138" t="s">
        <v>210</v>
      </c>
      <c r="B113" s="138"/>
      <c r="C113" s="49"/>
      <c r="D113" s="22"/>
      <c r="E113" s="22"/>
      <c r="F113" s="22"/>
      <c r="G113" s="22"/>
      <c r="H113" s="22"/>
      <c r="I113" s="22"/>
      <c r="J113" s="111"/>
      <c r="K113" s="111"/>
    </row>
    <row r="114" spans="1:11" x14ac:dyDescent="0.3">
      <c r="A114" s="24" t="s">
        <v>213</v>
      </c>
      <c r="B114" s="24"/>
      <c r="C114" s="50"/>
      <c r="D114" s="24"/>
      <c r="H114" s="24" t="s">
        <v>214</v>
      </c>
    </row>
  </sheetData>
  <mergeCells count="4">
    <mergeCell ref="G1:H1"/>
    <mergeCell ref="A112:B112"/>
    <mergeCell ref="A3:D3"/>
    <mergeCell ref="A4:H4"/>
  </mergeCells>
  <pageMargins left="1.1811023622047245" right="0.39370078740157483" top="0.78740157480314965" bottom="0.39370078740157483" header="0.31496062992125984" footer="0.31496062992125984"/>
  <pageSetup paperSize="9" scale="52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FF00"/>
  </sheetPr>
  <dimension ref="A1:C19"/>
  <sheetViews>
    <sheetView tabSelected="1" view="pageBreakPreview" topLeftCell="A4" zoomScale="86" zoomScaleNormal="100" zoomScaleSheetLayoutView="86" workbookViewId="0">
      <selection activeCell="C3" sqref="C3"/>
    </sheetView>
  </sheetViews>
  <sheetFormatPr defaultRowHeight="15" x14ac:dyDescent="0.25"/>
  <cols>
    <col min="1" max="1" width="51" customWidth="1"/>
    <col min="2" max="2" width="64.5703125" customWidth="1"/>
    <col min="3" max="3" width="36.5703125" customWidth="1"/>
  </cols>
  <sheetData>
    <row r="1" spans="1:3" x14ac:dyDescent="0.25">
      <c r="A1" s="144"/>
      <c r="B1" s="144"/>
      <c r="C1" s="144"/>
    </row>
    <row r="2" spans="1:3" ht="225" x14ac:dyDescent="0.3">
      <c r="A2" s="106"/>
      <c r="B2" s="106"/>
      <c r="C2" s="107" t="s">
        <v>222</v>
      </c>
    </row>
    <row r="3" spans="1:3" ht="18.75" x14ac:dyDescent="0.3">
      <c r="A3" s="6"/>
    </row>
    <row r="4" spans="1:3" ht="25.5" x14ac:dyDescent="0.35">
      <c r="A4" s="157" t="s">
        <v>128</v>
      </c>
      <c r="B4" s="157"/>
      <c r="C4" s="157"/>
    </row>
    <row r="5" spans="1:3" ht="18.75" x14ac:dyDescent="0.3">
      <c r="A5" s="1"/>
      <c r="B5" s="1"/>
      <c r="C5" s="2" t="s">
        <v>0</v>
      </c>
    </row>
    <row r="6" spans="1:3" ht="56.25" x14ac:dyDescent="0.25">
      <c r="A6" s="3" t="s">
        <v>101</v>
      </c>
      <c r="B6" s="4" t="s">
        <v>102</v>
      </c>
      <c r="C6" s="3" t="s">
        <v>7</v>
      </c>
    </row>
    <row r="7" spans="1:3" ht="37.5" x14ac:dyDescent="0.3">
      <c r="A7" s="100" t="s">
        <v>130</v>
      </c>
      <c r="B7" s="101" t="s">
        <v>131</v>
      </c>
      <c r="C7" s="103">
        <f>C9</f>
        <v>2411.1999999999998</v>
      </c>
    </row>
    <row r="8" spans="1:3" ht="33" customHeight="1" x14ac:dyDescent="0.3">
      <c r="A8" s="102"/>
      <c r="B8" s="9" t="s">
        <v>119</v>
      </c>
      <c r="C8" s="104"/>
    </row>
    <row r="9" spans="1:3" ht="32.25" customHeight="1" x14ac:dyDescent="0.3">
      <c r="A9" s="100" t="s">
        <v>103</v>
      </c>
      <c r="B9" s="10" t="s">
        <v>104</v>
      </c>
      <c r="C9" s="104">
        <f>C13-C10</f>
        <v>2411.1999999999998</v>
      </c>
    </row>
    <row r="10" spans="1:3" ht="18.75" x14ac:dyDescent="0.3">
      <c r="A10" s="100" t="s">
        <v>105</v>
      </c>
      <c r="B10" s="10" t="s">
        <v>106</v>
      </c>
      <c r="C10" s="104">
        <f>C11</f>
        <v>7444.8</v>
      </c>
    </row>
    <row r="11" spans="1:3" ht="36.75" customHeight="1" x14ac:dyDescent="0.3">
      <c r="A11" s="100" t="s">
        <v>107</v>
      </c>
      <c r="B11" s="10" t="s">
        <v>108</v>
      </c>
      <c r="C11" s="104">
        <f>C12</f>
        <v>7444.8</v>
      </c>
    </row>
    <row r="12" spans="1:3" ht="44.25" customHeight="1" x14ac:dyDescent="0.3">
      <c r="A12" s="100" t="s">
        <v>109</v>
      </c>
      <c r="B12" s="10" t="s">
        <v>110</v>
      </c>
      <c r="C12" s="104">
        <v>7444.8</v>
      </c>
    </row>
    <row r="13" spans="1:3" ht="48.75" customHeight="1" x14ac:dyDescent="0.3">
      <c r="A13" s="100" t="s">
        <v>111</v>
      </c>
      <c r="B13" s="10" t="s">
        <v>112</v>
      </c>
      <c r="C13" s="104">
        <f>C14</f>
        <v>9856</v>
      </c>
    </row>
    <row r="14" spans="1:3" ht="18.75" x14ac:dyDescent="0.3">
      <c r="A14" s="100" t="s">
        <v>113</v>
      </c>
      <c r="B14" s="10" t="s">
        <v>114</v>
      </c>
      <c r="C14" s="104">
        <f>C15</f>
        <v>9856</v>
      </c>
    </row>
    <row r="15" spans="1:3" ht="37.5" x14ac:dyDescent="0.3">
      <c r="A15" s="100" t="s">
        <v>115</v>
      </c>
      <c r="B15" s="10" t="s">
        <v>116</v>
      </c>
      <c r="C15" s="104">
        <v>9856</v>
      </c>
    </row>
    <row r="16" spans="1:3" ht="18.75" x14ac:dyDescent="0.3">
      <c r="A16" s="7"/>
      <c r="B16" s="1"/>
      <c r="C16" s="1"/>
    </row>
    <row r="17" spans="1:3" ht="18.75" x14ac:dyDescent="0.3">
      <c r="A17" s="7" t="s">
        <v>208</v>
      </c>
      <c r="B17" s="1"/>
      <c r="C17" s="1"/>
    </row>
    <row r="18" spans="1:3" s="137" customFormat="1" ht="18.75" x14ac:dyDescent="0.3">
      <c r="A18" s="136" t="s">
        <v>215</v>
      </c>
      <c r="B18" s="1"/>
      <c r="C18" s="1"/>
    </row>
    <row r="19" spans="1:3" ht="18.75" x14ac:dyDescent="0.3">
      <c r="A19" s="153" t="s">
        <v>216</v>
      </c>
      <c r="B19" s="153"/>
      <c r="C19" s="153"/>
    </row>
  </sheetData>
  <mergeCells count="3">
    <mergeCell ref="A19:C19"/>
    <mergeCell ref="A1:C1"/>
    <mergeCell ref="A4:C4"/>
  </mergeCells>
  <pageMargins left="1.1811023622047245" right="0.39370078740157483" top="0.78740157480314965" bottom="0.39370078740157483" header="0.31496062992125984" footer="0.31496062992125984"/>
  <pageSetup paperSize="9" scale="54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Приложение 1 </vt:lpstr>
      <vt:lpstr>Приложение 2</vt:lpstr>
      <vt:lpstr>!Приложение 3</vt:lpstr>
      <vt:lpstr>Приложение 4</vt:lpstr>
      <vt:lpstr>Приложение 5</vt:lpstr>
      <vt:lpstr> Приложение 6</vt:lpstr>
      <vt:lpstr>' Приложение 6'!Заголовки_для_печати</vt:lpstr>
      <vt:lpstr>'!Приложение 3'!Заголовки_для_печати</vt:lpstr>
      <vt:lpstr>'Приложение 1 '!Заголовки_для_печати</vt:lpstr>
      <vt:lpstr>'Приложение 4'!Заголовки_для_печати</vt:lpstr>
      <vt:lpstr>'Приложение 5'!Заголовки_для_печати</vt:lpstr>
      <vt:lpstr>'!Приложение 3'!Область_печати</vt:lpstr>
      <vt:lpstr>'Приложение 1 '!Область_печати</vt:lpstr>
      <vt:lpstr>'Приложение 4'!Область_печати</vt:lpstr>
      <vt:lpstr>'Приложение 5'!Область_печати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2024-10-17T10:21:30Z</dcterms:modified>
</cp:coreProperties>
</file>